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628" windowHeight="7020"/>
  </bookViews>
  <sheets>
    <sheet name="自然エネルギー発電量推計" sheetId="5" r:id="rId1"/>
    <sheet name="20140331都道府県別認定容量・導入量" sheetId="4" r:id="rId2"/>
  </sheets>
  <calcPr calcId="114210"/>
</workbook>
</file>

<file path=xl/calcChain.xml><?xml version="1.0" encoding="utf-8"?>
<calcChain xmlns="http://schemas.openxmlformats.org/spreadsheetml/2006/main">
  <c r="Y41" i="5"/>
  <c r="F52" i="4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54"/>
  <c r="C54"/>
  <c r="E20" i="5"/>
  <c r="E31"/>
  <c r="I9"/>
  <c r="F31"/>
  <c r="E19"/>
  <c r="E30"/>
  <c r="I8"/>
  <c r="F30"/>
  <c r="E18"/>
  <c r="E29"/>
  <c r="I7"/>
  <c r="F29"/>
  <c r="E17"/>
  <c r="E28"/>
  <c r="I6"/>
  <c r="F28"/>
  <c r="C16"/>
  <c r="E16"/>
  <c r="E27"/>
  <c r="I5"/>
  <c r="F27"/>
  <c r="F17"/>
  <c r="F20"/>
  <c r="F19"/>
  <c r="F18"/>
  <c r="F16"/>
  <c r="C32"/>
  <c r="F21"/>
  <c r="H11"/>
  <c r="H22"/>
  <c r="F32"/>
  <c r="H33"/>
  <c r="H31"/>
  <c r="H30"/>
  <c r="H29"/>
  <c r="H28"/>
  <c r="H27"/>
  <c r="H32"/>
  <c r="G31"/>
  <c r="G30"/>
  <c r="G29"/>
  <c r="G28"/>
  <c r="G27"/>
  <c r="G32"/>
  <c r="Y36"/>
  <c r="Z36"/>
  <c r="Y35"/>
  <c r="Z35"/>
  <c r="Y34"/>
  <c r="Z34"/>
  <c r="Y33"/>
  <c r="Z33"/>
  <c r="Y32"/>
  <c r="Y31"/>
  <c r="Z32"/>
  <c r="C21"/>
  <c r="E21"/>
  <c r="E32"/>
  <c r="D32"/>
  <c r="D31"/>
  <c r="D30"/>
  <c r="D28"/>
  <c r="D27"/>
  <c r="H21"/>
  <c r="H20"/>
  <c r="H19"/>
  <c r="H18"/>
  <c r="H17"/>
  <c r="H16"/>
  <c r="G20"/>
  <c r="G19"/>
  <c r="G18"/>
  <c r="G17"/>
  <c r="G16"/>
  <c r="G21"/>
  <c r="D21"/>
  <c r="D20"/>
  <c r="D19"/>
  <c r="D17"/>
  <c r="D16"/>
</calcChain>
</file>

<file path=xl/sharedStrings.xml><?xml version="1.0" encoding="utf-8"?>
<sst xmlns="http://schemas.openxmlformats.org/spreadsheetml/2006/main" count="214" uniqueCount="85">
  <si>
    <t>バイオマス</t>
    <phoneticPr fontId="1"/>
  </si>
  <si>
    <t>全県計</t>
  </si>
  <si>
    <t>都道府県</t>
  </si>
  <si>
    <t>認定容量（単位：kW）</t>
    <phoneticPr fontId="1"/>
  </si>
  <si>
    <t>認定容量</t>
    <phoneticPr fontId="1"/>
  </si>
  <si>
    <t>うち運転開始容量</t>
    <phoneticPr fontId="1"/>
  </si>
  <si>
    <t>認定容量順位</t>
    <phoneticPr fontId="1"/>
  </si>
  <si>
    <t>Check</t>
    <phoneticPr fontId="1"/>
  </si>
  <si>
    <t>2012年度の日本国内の自然エネルギーによる発電設備容量と発電量の推計（ISEP調査）</t>
    <phoneticPr fontId="1"/>
  </si>
  <si>
    <t>種別</t>
    <phoneticPr fontId="1"/>
  </si>
  <si>
    <t>年間設備導入量[万kW]</t>
    <phoneticPr fontId="1"/>
  </si>
  <si>
    <t>増加率[％]</t>
    <phoneticPr fontId="1"/>
  </si>
  <si>
    <t>累積設備容量[万kW]</t>
    <phoneticPr fontId="1"/>
  </si>
  <si>
    <t>推計発電量[GWh]</t>
    <phoneticPr fontId="1"/>
  </si>
  <si>
    <t>発電量比率[％]</t>
    <phoneticPr fontId="1"/>
  </si>
  <si>
    <t>発電量全体比率[％]</t>
    <phoneticPr fontId="1"/>
  </si>
  <si>
    <t>太陽光</t>
    <phoneticPr fontId="1"/>
  </si>
  <si>
    <t>風力</t>
    <phoneticPr fontId="1"/>
  </si>
  <si>
    <t>地熱</t>
    <phoneticPr fontId="1"/>
  </si>
  <si>
    <t>小水力</t>
    <phoneticPr fontId="1"/>
  </si>
  <si>
    <t>合計</t>
    <phoneticPr fontId="1"/>
  </si>
  <si>
    <t xml:space="preserve"> 　　固定価格買取制度設備導入分を加算</t>
    <phoneticPr fontId="1"/>
  </si>
  <si>
    <t>設備導入量[万kW]</t>
    <phoneticPr fontId="1"/>
  </si>
  <si>
    <t>認定容量中</t>
    <phoneticPr fontId="1"/>
  </si>
  <si>
    <t>未導入量</t>
    <phoneticPr fontId="1"/>
  </si>
  <si>
    <t>運転開始容量順位</t>
    <phoneticPr fontId="1"/>
  </si>
  <si>
    <t>認定設備のうち未導入設備が2014年度以降に稼働した場合の発電量推計（当研究所推計）</t>
    <phoneticPr fontId="1"/>
  </si>
  <si>
    <t>＝発電量/(設備容量*365日*24時間)</t>
    <phoneticPr fontId="1"/>
  </si>
  <si>
    <t>自然エネルギー白書2014</t>
  </si>
  <si>
    <t>設備利用率</t>
    <phoneticPr fontId="1"/>
  </si>
  <si>
    <t>北海道◇</t>
  </si>
  <si>
    <t>青森県◇</t>
  </si>
  <si>
    <t>岩手県◇</t>
  </si>
  <si>
    <t>宮城県◇</t>
  </si>
  <si>
    <t>秋田県◇</t>
  </si>
  <si>
    <t>山形県◇</t>
  </si>
  <si>
    <t>福島県◇</t>
  </si>
  <si>
    <t>茨城県□</t>
  </si>
  <si>
    <t>栃木県□</t>
  </si>
  <si>
    <t>群馬県□</t>
  </si>
  <si>
    <t>埼玉県□</t>
  </si>
  <si>
    <t>千葉県□</t>
  </si>
  <si>
    <t>東京都□</t>
  </si>
  <si>
    <t>神奈川県□</t>
  </si>
  <si>
    <t>新潟県◇</t>
  </si>
  <si>
    <t>富山県△</t>
  </si>
  <si>
    <t>石川県△</t>
  </si>
  <si>
    <t>福井県△</t>
  </si>
  <si>
    <t>山梨県□</t>
  </si>
  <si>
    <t>長野県□</t>
  </si>
  <si>
    <t>岐阜県△</t>
  </si>
  <si>
    <t>静岡県△</t>
  </si>
  <si>
    <t>愛知県△</t>
  </si>
  <si>
    <t>三重県△</t>
  </si>
  <si>
    <t>滋賀県■</t>
  </si>
  <si>
    <t>京都府■</t>
  </si>
  <si>
    <t>大阪府■</t>
  </si>
  <si>
    <t>兵庫県■</t>
  </si>
  <si>
    <t>奈良県■</t>
  </si>
  <si>
    <t>和歌山県■</t>
  </si>
  <si>
    <t>鳥取県▲</t>
  </si>
  <si>
    <t>島根県▲</t>
  </si>
  <si>
    <t>岡山県▲</t>
  </si>
  <si>
    <t>広島県▲</t>
  </si>
  <si>
    <t>山口県▲</t>
  </si>
  <si>
    <t>徳島県◆</t>
  </si>
  <si>
    <t>香川県◆</t>
  </si>
  <si>
    <t>愛媛県◆</t>
  </si>
  <si>
    <t>高知県◆</t>
  </si>
  <si>
    <t>福岡県▼</t>
  </si>
  <si>
    <t>佐賀県▼</t>
  </si>
  <si>
    <t>長崎県▼</t>
  </si>
  <si>
    <t>熊本県▼</t>
  </si>
  <si>
    <t>大分県▼</t>
  </si>
  <si>
    <t>宮崎県▼</t>
  </si>
  <si>
    <t>鹿児島県▼</t>
  </si>
  <si>
    <t>沖縄県▼</t>
  </si>
  <si>
    <t>国内総発電量[GWh]</t>
    <phoneticPr fontId="1"/>
  </si>
  <si>
    <t>2013年度の推計（当研究所推計）</t>
    <phoneticPr fontId="1"/>
  </si>
  <si>
    <t>太陽光</t>
    <phoneticPr fontId="1"/>
  </si>
  <si>
    <t>風力</t>
    <phoneticPr fontId="1"/>
  </si>
  <si>
    <t>中小水力</t>
    <phoneticPr fontId="1"/>
  </si>
  <si>
    <t>バイオマス</t>
    <phoneticPr fontId="1"/>
  </si>
  <si>
    <t>地熱</t>
    <phoneticPr fontId="1"/>
  </si>
  <si>
    <r>
      <t>2010</t>
    </r>
    <r>
      <rPr>
        <sz val="10"/>
        <color indexed="8"/>
        <rFont val="ＭＳ 明朝"/>
        <family val="1"/>
        <charset val="128"/>
      </rPr>
      <t>年度の原発の設備利用率は</t>
    </r>
    <r>
      <rPr>
        <sz val="10"/>
        <color indexed="8"/>
        <rFont val="Century"/>
        <family val="1"/>
      </rPr>
      <t>67.3</t>
    </r>
    <r>
      <rPr>
        <sz val="10"/>
        <color indexed="8"/>
        <rFont val="ＭＳ 明朝"/>
        <family val="1"/>
        <charset val="128"/>
      </rPr>
      <t>％であり、年間発電量</t>
    </r>
    <r>
      <rPr>
        <sz val="10"/>
        <color indexed="8"/>
        <rFont val="Century"/>
        <family val="1"/>
      </rPr>
      <t>271,271GWh</t>
    </r>
    <r>
      <rPr>
        <sz val="10"/>
        <color indexed="8"/>
        <rFont val="ＭＳ 明朝"/>
        <family val="1"/>
        <charset val="128"/>
      </rPr>
      <t>これを</t>
    </r>
    <r>
      <rPr>
        <sz val="10"/>
        <color indexed="8"/>
        <rFont val="Century"/>
        <family val="1"/>
      </rPr>
      <t>54</t>
    </r>
    <r>
      <rPr>
        <sz val="10"/>
        <color indexed="8"/>
        <rFont val="ＭＳ 明朝"/>
        <family val="1"/>
        <charset val="128"/>
      </rPr>
      <t>基で割ると、</t>
    </r>
    <r>
      <rPr>
        <sz val="10"/>
        <color indexed="8"/>
        <rFont val="Century"/>
        <family val="1"/>
      </rPr>
      <t>1</t>
    </r>
    <r>
      <rPr>
        <sz val="10"/>
        <color indexed="8"/>
        <rFont val="ＭＳ 明朝"/>
        <family val="1"/>
        <charset val="128"/>
      </rPr>
      <t>基あたりの発電量は</t>
    </r>
    <r>
      <rPr>
        <sz val="10"/>
        <color indexed="8"/>
        <rFont val="Century"/>
        <family val="1"/>
      </rPr>
      <t>5,024GWh</t>
    </r>
    <rPh sb="52" eb="53">
      <t>キ</t>
    </rPh>
    <rPh sb="57" eb="59">
      <t>ハツデン</t>
    </rPh>
    <rPh sb="59" eb="60">
      <t>リョウ</t>
    </rPh>
    <phoneticPr fontId="1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</si>
</sst>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_ "/>
    <numFmt numFmtId="178" formatCode="0.00_ "/>
    <numFmt numFmtId="179" formatCode="#,##0.0;&quot;△ &quot;#,##0.0"/>
    <numFmt numFmtId="180" formatCode="#,##0.0_);[Red]\(#,##0.0\)"/>
    <numFmt numFmtId="181" formatCode="0.000_ 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Century"/>
      <family val="1"/>
    </font>
    <font>
      <sz val="10"/>
      <color indexed="8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vertical="top" wrapText="1"/>
    </xf>
    <xf numFmtId="176" fontId="2" fillId="0" borderId="0" xfId="2" applyNumberFormat="1">
      <alignment vertical="center"/>
    </xf>
    <xf numFmtId="0" fontId="2" fillId="0" borderId="0" xfId="2" applyAlignment="1">
      <alignment horizontal="center" vertical="center"/>
    </xf>
    <xf numFmtId="0" fontId="2" fillId="0" borderId="0" xfId="3">
      <alignment vertical="center"/>
    </xf>
    <xf numFmtId="0" fontId="2" fillId="0" borderId="1" xfId="3" applyBorder="1" applyAlignment="1">
      <alignment vertical="top" wrapText="1"/>
    </xf>
    <xf numFmtId="0" fontId="2" fillId="0" borderId="0" xfId="3" applyAlignment="1">
      <alignment vertical="top" wrapText="1"/>
    </xf>
    <xf numFmtId="0" fontId="2" fillId="0" borderId="1" xfId="3" applyBorder="1">
      <alignment vertical="center"/>
    </xf>
    <xf numFmtId="177" fontId="2" fillId="0" borderId="1" xfId="3" applyNumberFormat="1" applyBorder="1">
      <alignment vertical="center"/>
    </xf>
    <xf numFmtId="176" fontId="2" fillId="0" borderId="1" xfId="3" applyNumberFormat="1" applyBorder="1">
      <alignment vertical="center"/>
    </xf>
    <xf numFmtId="178" fontId="2" fillId="0" borderId="1" xfId="3" applyNumberFormat="1" applyBorder="1">
      <alignment vertical="center"/>
    </xf>
    <xf numFmtId="177" fontId="2" fillId="0" borderId="0" xfId="3" applyNumberFormat="1">
      <alignment vertical="center"/>
    </xf>
    <xf numFmtId="176" fontId="2" fillId="0" borderId="0" xfId="3" applyNumberFormat="1">
      <alignment vertical="center"/>
    </xf>
    <xf numFmtId="179" fontId="2" fillId="0" borderId="1" xfId="3" applyNumberFormat="1" applyBorder="1">
      <alignment vertical="center"/>
    </xf>
    <xf numFmtId="180" fontId="2" fillId="0" borderId="1" xfId="3" applyNumberFormat="1" applyBorder="1">
      <alignment vertical="center"/>
    </xf>
    <xf numFmtId="0" fontId="2" fillId="0" borderId="0" xfId="2" applyFont="1" applyAlignment="1">
      <alignment vertical="top" wrapText="1"/>
    </xf>
    <xf numFmtId="0" fontId="2" fillId="0" borderId="0" xfId="3" applyFont="1">
      <alignment vertical="center"/>
    </xf>
    <xf numFmtId="0" fontId="2" fillId="0" borderId="1" xfId="3" applyBorder="1" applyAlignment="1">
      <alignment horizontal="center" vertical="center" wrapText="1"/>
    </xf>
    <xf numFmtId="181" fontId="2" fillId="0" borderId="2" xfId="3" applyNumberFormat="1" applyBorder="1">
      <alignment vertical="center"/>
    </xf>
    <xf numFmtId="0" fontId="2" fillId="0" borderId="3" xfId="3" applyBorder="1">
      <alignment vertical="center"/>
    </xf>
    <xf numFmtId="0" fontId="2" fillId="0" borderId="4" xfId="3" applyBorder="1">
      <alignment vertical="center"/>
    </xf>
    <xf numFmtId="0" fontId="2" fillId="0" borderId="5" xfId="3" applyBorder="1">
      <alignment vertical="center"/>
    </xf>
    <xf numFmtId="0" fontId="2" fillId="0" borderId="6" xfId="3" applyFont="1" applyBorder="1" applyAlignment="1">
      <alignment vertical="top" wrapText="1"/>
    </xf>
    <xf numFmtId="0" fontId="2" fillId="0" borderId="7" xfId="3" quotePrefix="1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5" fillId="0" borderId="0" xfId="3" applyFont="1">
      <alignment vertical="center"/>
    </xf>
  </cellXfs>
  <cellStyles count="4">
    <cellStyle name="標準" xfId="0" builtinId="0"/>
    <cellStyle name="標準 2" xfId="1"/>
    <cellStyle name="標準_再生可能エネルギーの導入　認定容量と開始容量　都道府県別201403" xfId="2"/>
    <cellStyle name="標準_再生可能エネルギー発電量推計（当研究所試算）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714323082765068E-2"/>
          <c:y val="7.2674418604651167E-2"/>
          <c:w val="0.90178610743325649"/>
          <c:h val="0.77034944759812862"/>
        </c:manualLayout>
      </c:layout>
      <c:barChart>
        <c:barDir val="col"/>
        <c:grouping val="clustered"/>
        <c:ser>
          <c:idx val="0"/>
          <c:order val="0"/>
          <c:tx>
            <c:strRef>
              <c:f>'20140331都道府県別認定容量・導入量'!$C$5</c:f>
              <c:strCache>
                <c:ptCount val="1"/>
                <c:pt idx="0">
                  <c:v>認定容量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'20140331都道府県別認定容量・導入量'!$B$6:$B$52</c:f>
              <c:strCache>
                <c:ptCount val="47"/>
                <c:pt idx="0">
                  <c:v>北海道◇</c:v>
                </c:pt>
                <c:pt idx="1">
                  <c:v>青森県◇</c:v>
                </c:pt>
                <c:pt idx="2">
                  <c:v>岩手県◇</c:v>
                </c:pt>
                <c:pt idx="3">
                  <c:v>宮城県◇</c:v>
                </c:pt>
                <c:pt idx="4">
                  <c:v>秋田県◇</c:v>
                </c:pt>
                <c:pt idx="5">
                  <c:v>山形県◇</c:v>
                </c:pt>
                <c:pt idx="6">
                  <c:v>福島県◇</c:v>
                </c:pt>
                <c:pt idx="7">
                  <c:v>茨城県□</c:v>
                </c:pt>
                <c:pt idx="8">
                  <c:v>栃木県□</c:v>
                </c:pt>
                <c:pt idx="9">
                  <c:v>群馬県□</c:v>
                </c:pt>
                <c:pt idx="10">
                  <c:v>埼玉県□</c:v>
                </c:pt>
                <c:pt idx="11">
                  <c:v>千葉県□</c:v>
                </c:pt>
                <c:pt idx="12">
                  <c:v>東京都□</c:v>
                </c:pt>
                <c:pt idx="13">
                  <c:v>神奈川県□</c:v>
                </c:pt>
                <c:pt idx="14">
                  <c:v>新潟県◇</c:v>
                </c:pt>
                <c:pt idx="15">
                  <c:v>富山県△</c:v>
                </c:pt>
                <c:pt idx="16">
                  <c:v>石川県△</c:v>
                </c:pt>
                <c:pt idx="17">
                  <c:v>福井県△</c:v>
                </c:pt>
                <c:pt idx="18">
                  <c:v>山梨県□</c:v>
                </c:pt>
                <c:pt idx="19">
                  <c:v>長野県□</c:v>
                </c:pt>
                <c:pt idx="20">
                  <c:v>岐阜県△</c:v>
                </c:pt>
                <c:pt idx="21">
                  <c:v>静岡県△</c:v>
                </c:pt>
                <c:pt idx="22">
                  <c:v>愛知県△</c:v>
                </c:pt>
                <c:pt idx="23">
                  <c:v>三重県△</c:v>
                </c:pt>
                <c:pt idx="24">
                  <c:v>滋賀県■</c:v>
                </c:pt>
                <c:pt idx="25">
                  <c:v>京都府■</c:v>
                </c:pt>
                <c:pt idx="26">
                  <c:v>大阪府■</c:v>
                </c:pt>
                <c:pt idx="27">
                  <c:v>兵庫県■</c:v>
                </c:pt>
                <c:pt idx="28">
                  <c:v>奈良県■</c:v>
                </c:pt>
                <c:pt idx="29">
                  <c:v>和歌山県■</c:v>
                </c:pt>
                <c:pt idx="30">
                  <c:v>鳥取県▲</c:v>
                </c:pt>
                <c:pt idx="31">
                  <c:v>島根県▲</c:v>
                </c:pt>
                <c:pt idx="32">
                  <c:v>岡山県▲</c:v>
                </c:pt>
                <c:pt idx="33">
                  <c:v>広島県▲</c:v>
                </c:pt>
                <c:pt idx="34">
                  <c:v>山口県▲</c:v>
                </c:pt>
                <c:pt idx="35">
                  <c:v>徳島県◆</c:v>
                </c:pt>
                <c:pt idx="36">
                  <c:v>香川県◆</c:v>
                </c:pt>
                <c:pt idx="37">
                  <c:v>愛媛県◆</c:v>
                </c:pt>
                <c:pt idx="38">
                  <c:v>高知県◆</c:v>
                </c:pt>
                <c:pt idx="39">
                  <c:v>福岡県▼</c:v>
                </c:pt>
                <c:pt idx="40">
                  <c:v>佐賀県▼</c:v>
                </c:pt>
                <c:pt idx="41">
                  <c:v>長崎県▼</c:v>
                </c:pt>
                <c:pt idx="42">
                  <c:v>熊本県▼</c:v>
                </c:pt>
                <c:pt idx="43">
                  <c:v>大分県▼</c:v>
                </c:pt>
                <c:pt idx="44">
                  <c:v>宮崎県▼</c:v>
                </c:pt>
                <c:pt idx="45">
                  <c:v>鹿児島県▼</c:v>
                </c:pt>
                <c:pt idx="46">
                  <c:v>沖縄県▼</c:v>
                </c:pt>
              </c:strCache>
            </c:strRef>
          </c:cat>
          <c:val>
            <c:numRef>
              <c:f>'20140331都道府県別認定容量・導入量'!$C$6:$C$52</c:f>
              <c:numCache>
                <c:formatCode>#,##0_ </c:formatCode>
                <c:ptCount val="47"/>
                <c:pt idx="0">
                  <c:v>3277439</c:v>
                </c:pt>
                <c:pt idx="1">
                  <c:v>1124837</c:v>
                </c:pt>
                <c:pt idx="2">
                  <c:v>1173906</c:v>
                </c:pt>
                <c:pt idx="3">
                  <c:v>2904880</c:v>
                </c:pt>
                <c:pt idx="4">
                  <c:v>533640</c:v>
                </c:pt>
                <c:pt idx="5">
                  <c:v>385471</c:v>
                </c:pt>
                <c:pt idx="6">
                  <c:v>4186867</c:v>
                </c:pt>
                <c:pt idx="7">
                  <c:v>4086094</c:v>
                </c:pt>
                <c:pt idx="8">
                  <c:v>2933368</c:v>
                </c:pt>
                <c:pt idx="9">
                  <c:v>2057541</c:v>
                </c:pt>
                <c:pt idx="10">
                  <c:v>841123</c:v>
                </c:pt>
                <c:pt idx="11">
                  <c:v>3100802</c:v>
                </c:pt>
                <c:pt idx="12">
                  <c:v>321710</c:v>
                </c:pt>
                <c:pt idx="13">
                  <c:v>507922</c:v>
                </c:pt>
                <c:pt idx="14">
                  <c:v>494583</c:v>
                </c:pt>
                <c:pt idx="15">
                  <c:v>182477</c:v>
                </c:pt>
                <c:pt idx="16">
                  <c:v>581738</c:v>
                </c:pt>
                <c:pt idx="17">
                  <c:v>179989</c:v>
                </c:pt>
                <c:pt idx="18">
                  <c:v>1233976</c:v>
                </c:pt>
                <c:pt idx="19">
                  <c:v>1474047</c:v>
                </c:pt>
                <c:pt idx="20">
                  <c:v>1085729</c:v>
                </c:pt>
                <c:pt idx="21">
                  <c:v>2204813</c:v>
                </c:pt>
                <c:pt idx="22">
                  <c:v>1445918</c:v>
                </c:pt>
                <c:pt idx="23">
                  <c:v>2006248</c:v>
                </c:pt>
                <c:pt idx="24">
                  <c:v>599412</c:v>
                </c:pt>
                <c:pt idx="25">
                  <c:v>442762</c:v>
                </c:pt>
                <c:pt idx="26">
                  <c:v>596286</c:v>
                </c:pt>
                <c:pt idx="27">
                  <c:v>1913876</c:v>
                </c:pt>
                <c:pt idx="28">
                  <c:v>496094</c:v>
                </c:pt>
                <c:pt idx="29">
                  <c:v>800973</c:v>
                </c:pt>
                <c:pt idx="30">
                  <c:v>348177</c:v>
                </c:pt>
                <c:pt idx="31">
                  <c:v>313451</c:v>
                </c:pt>
                <c:pt idx="32">
                  <c:v>2082684</c:v>
                </c:pt>
                <c:pt idx="33">
                  <c:v>1145818</c:v>
                </c:pt>
                <c:pt idx="34">
                  <c:v>1047014</c:v>
                </c:pt>
                <c:pt idx="35">
                  <c:v>497903</c:v>
                </c:pt>
                <c:pt idx="36">
                  <c:v>536581</c:v>
                </c:pt>
                <c:pt idx="37">
                  <c:v>685194</c:v>
                </c:pt>
                <c:pt idx="38">
                  <c:v>697687</c:v>
                </c:pt>
                <c:pt idx="39">
                  <c:v>2329616</c:v>
                </c:pt>
                <c:pt idx="40">
                  <c:v>632949</c:v>
                </c:pt>
                <c:pt idx="41">
                  <c:v>1457888</c:v>
                </c:pt>
                <c:pt idx="42">
                  <c:v>3053741</c:v>
                </c:pt>
                <c:pt idx="43">
                  <c:v>2989852</c:v>
                </c:pt>
                <c:pt idx="44">
                  <c:v>2959039</c:v>
                </c:pt>
                <c:pt idx="45">
                  <c:v>4124870</c:v>
                </c:pt>
                <c:pt idx="46">
                  <c:v>564639</c:v>
                </c:pt>
              </c:numCache>
            </c:numRef>
          </c:val>
        </c:ser>
        <c:ser>
          <c:idx val="1"/>
          <c:order val="1"/>
          <c:tx>
            <c:strRef>
              <c:f>'20140331都道府県別認定容量・導入量'!$D$5</c:f>
              <c:strCache>
                <c:ptCount val="1"/>
                <c:pt idx="0">
                  <c:v>うち運転開始容量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'20140331都道府県別認定容量・導入量'!$B$6:$B$52</c:f>
              <c:strCache>
                <c:ptCount val="47"/>
                <c:pt idx="0">
                  <c:v>北海道◇</c:v>
                </c:pt>
                <c:pt idx="1">
                  <c:v>青森県◇</c:v>
                </c:pt>
                <c:pt idx="2">
                  <c:v>岩手県◇</c:v>
                </c:pt>
                <c:pt idx="3">
                  <c:v>宮城県◇</c:v>
                </c:pt>
                <c:pt idx="4">
                  <c:v>秋田県◇</c:v>
                </c:pt>
                <c:pt idx="5">
                  <c:v>山形県◇</c:v>
                </c:pt>
                <c:pt idx="6">
                  <c:v>福島県◇</c:v>
                </c:pt>
                <c:pt idx="7">
                  <c:v>茨城県□</c:v>
                </c:pt>
                <c:pt idx="8">
                  <c:v>栃木県□</c:v>
                </c:pt>
                <c:pt idx="9">
                  <c:v>群馬県□</c:v>
                </c:pt>
                <c:pt idx="10">
                  <c:v>埼玉県□</c:v>
                </c:pt>
                <c:pt idx="11">
                  <c:v>千葉県□</c:v>
                </c:pt>
                <c:pt idx="12">
                  <c:v>東京都□</c:v>
                </c:pt>
                <c:pt idx="13">
                  <c:v>神奈川県□</c:v>
                </c:pt>
                <c:pt idx="14">
                  <c:v>新潟県◇</c:v>
                </c:pt>
                <c:pt idx="15">
                  <c:v>富山県△</c:v>
                </c:pt>
                <c:pt idx="16">
                  <c:v>石川県△</c:v>
                </c:pt>
                <c:pt idx="17">
                  <c:v>福井県△</c:v>
                </c:pt>
                <c:pt idx="18">
                  <c:v>山梨県□</c:v>
                </c:pt>
                <c:pt idx="19">
                  <c:v>長野県□</c:v>
                </c:pt>
                <c:pt idx="20">
                  <c:v>岐阜県△</c:v>
                </c:pt>
                <c:pt idx="21">
                  <c:v>静岡県△</c:v>
                </c:pt>
                <c:pt idx="22">
                  <c:v>愛知県△</c:v>
                </c:pt>
                <c:pt idx="23">
                  <c:v>三重県△</c:v>
                </c:pt>
                <c:pt idx="24">
                  <c:v>滋賀県■</c:v>
                </c:pt>
                <c:pt idx="25">
                  <c:v>京都府■</c:v>
                </c:pt>
                <c:pt idx="26">
                  <c:v>大阪府■</c:v>
                </c:pt>
                <c:pt idx="27">
                  <c:v>兵庫県■</c:v>
                </c:pt>
                <c:pt idx="28">
                  <c:v>奈良県■</c:v>
                </c:pt>
                <c:pt idx="29">
                  <c:v>和歌山県■</c:v>
                </c:pt>
                <c:pt idx="30">
                  <c:v>鳥取県▲</c:v>
                </c:pt>
                <c:pt idx="31">
                  <c:v>島根県▲</c:v>
                </c:pt>
                <c:pt idx="32">
                  <c:v>岡山県▲</c:v>
                </c:pt>
                <c:pt idx="33">
                  <c:v>広島県▲</c:v>
                </c:pt>
                <c:pt idx="34">
                  <c:v>山口県▲</c:v>
                </c:pt>
                <c:pt idx="35">
                  <c:v>徳島県◆</c:v>
                </c:pt>
                <c:pt idx="36">
                  <c:v>香川県◆</c:v>
                </c:pt>
                <c:pt idx="37">
                  <c:v>愛媛県◆</c:v>
                </c:pt>
                <c:pt idx="38">
                  <c:v>高知県◆</c:v>
                </c:pt>
                <c:pt idx="39">
                  <c:v>福岡県▼</c:v>
                </c:pt>
                <c:pt idx="40">
                  <c:v>佐賀県▼</c:v>
                </c:pt>
                <c:pt idx="41">
                  <c:v>長崎県▼</c:v>
                </c:pt>
                <c:pt idx="42">
                  <c:v>熊本県▼</c:v>
                </c:pt>
                <c:pt idx="43">
                  <c:v>大分県▼</c:v>
                </c:pt>
                <c:pt idx="44">
                  <c:v>宮崎県▼</c:v>
                </c:pt>
                <c:pt idx="45">
                  <c:v>鹿児島県▼</c:v>
                </c:pt>
                <c:pt idx="46">
                  <c:v>沖縄県▼</c:v>
                </c:pt>
              </c:strCache>
            </c:strRef>
          </c:cat>
          <c:val>
            <c:numRef>
              <c:f>'20140331都道府県別認定容量・導入量'!$D$6:$D$52</c:f>
              <c:numCache>
                <c:formatCode>#,##0_ </c:formatCode>
                <c:ptCount val="47"/>
                <c:pt idx="0">
                  <c:v>289263</c:v>
                </c:pt>
                <c:pt idx="1">
                  <c:v>70713</c:v>
                </c:pt>
                <c:pt idx="2">
                  <c:v>73897</c:v>
                </c:pt>
                <c:pt idx="3">
                  <c:v>142323</c:v>
                </c:pt>
                <c:pt idx="4">
                  <c:v>39720</c:v>
                </c:pt>
                <c:pt idx="5">
                  <c:v>33011</c:v>
                </c:pt>
                <c:pt idx="6">
                  <c:v>156602</c:v>
                </c:pt>
                <c:pt idx="7">
                  <c:v>402694</c:v>
                </c:pt>
                <c:pt idx="8">
                  <c:v>302817</c:v>
                </c:pt>
                <c:pt idx="9">
                  <c:v>300925</c:v>
                </c:pt>
                <c:pt idx="10">
                  <c:v>282672</c:v>
                </c:pt>
                <c:pt idx="11">
                  <c:v>334903</c:v>
                </c:pt>
                <c:pt idx="12">
                  <c:v>131336</c:v>
                </c:pt>
                <c:pt idx="13">
                  <c:v>165375</c:v>
                </c:pt>
                <c:pt idx="14">
                  <c:v>59609</c:v>
                </c:pt>
                <c:pt idx="15">
                  <c:v>57502</c:v>
                </c:pt>
                <c:pt idx="16">
                  <c:v>63154</c:v>
                </c:pt>
                <c:pt idx="17">
                  <c:v>34487</c:v>
                </c:pt>
                <c:pt idx="18">
                  <c:v>126334</c:v>
                </c:pt>
                <c:pt idx="19">
                  <c:v>246089</c:v>
                </c:pt>
                <c:pt idx="20">
                  <c:v>212492</c:v>
                </c:pt>
                <c:pt idx="21">
                  <c:v>341838</c:v>
                </c:pt>
                <c:pt idx="22">
                  <c:v>456932</c:v>
                </c:pt>
                <c:pt idx="23">
                  <c:v>229862</c:v>
                </c:pt>
                <c:pt idx="24">
                  <c:v>134698</c:v>
                </c:pt>
                <c:pt idx="25">
                  <c:v>95761</c:v>
                </c:pt>
                <c:pt idx="26">
                  <c:v>274243</c:v>
                </c:pt>
                <c:pt idx="27">
                  <c:v>428578</c:v>
                </c:pt>
                <c:pt idx="28">
                  <c:v>86030</c:v>
                </c:pt>
                <c:pt idx="29">
                  <c:v>83024</c:v>
                </c:pt>
                <c:pt idx="30">
                  <c:v>71789</c:v>
                </c:pt>
                <c:pt idx="31">
                  <c:v>51266</c:v>
                </c:pt>
                <c:pt idx="32">
                  <c:v>235901</c:v>
                </c:pt>
                <c:pt idx="33">
                  <c:v>246639</c:v>
                </c:pt>
                <c:pt idx="34">
                  <c:v>149488</c:v>
                </c:pt>
                <c:pt idx="35">
                  <c:v>98837</c:v>
                </c:pt>
                <c:pt idx="36">
                  <c:v>148944</c:v>
                </c:pt>
                <c:pt idx="37">
                  <c:v>159067</c:v>
                </c:pt>
                <c:pt idx="38">
                  <c:v>102549</c:v>
                </c:pt>
                <c:pt idx="39">
                  <c:v>481328</c:v>
                </c:pt>
                <c:pt idx="40">
                  <c:v>153330</c:v>
                </c:pt>
                <c:pt idx="41">
                  <c:v>183355</c:v>
                </c:pt>
                <c:pt idx="42">
                  <c:v>253553</c:v>
                </c:pt>
                <c:pt idx="43">
                  <c:v>292300</c:v>
                </c:pt>
                <c:pt idx="44">
                  <c:v>225479</c:v>
                </c:pt>
                <c:pt idx="45">
                  <c:v>335180</c:v>
                </c:pt>
                <c:pt idx="46">
                  <c:v>107635</c:v>
                </c:pt>
              </c:numCache>
            </c:numRef>
          </c:val>
        </c:ser>
        <c:axId val="57785728"/>
        <c:axId val="58082432"/>
      </c:barChart>
      <c:catAx>
        <c:axId val="577857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082432"/>
        <c:crosses val="autoZero"/>
        <c:auto val="1"/>
        <c:lblAlgn val="ctr"/>
        <c:lblOffset val="100"/>
        <c:tickLblSkip val="1"/>
        <c:tickMarkSkip val="1"/>
      </c:catAx>
      <c:valAx>
        <c:axId val="58082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85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732141364495043"/>
          <c:y val="0.93909346934182492"/>
          <c:w val="0.62589282728990081"/>
          <c:h val="0.985835743591147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344" r="0.75000000000000344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導入設備容量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2014.03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末現在）</a:t>
            </a:r>
          </a:p>
        </c:rich>
      </c:tx>
      <c:layout>
        <c:manualLayout>
          <c:xMode val="edge"/>
          <c:yMode val="edge"/>
          <c:x val="0.31279631492737114"/>
          <c:y val="3.19634602577662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10427876941484"/>
          <c:y val="0.2031968000784819"/>
          <c:w val="0.75237010351684264"/>
          <c:h val="0.5433802069514455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'20140331都道府県別認定容量・導入量'!$AQ$6:$AQ$52</c:f>
              <c:strCache>
                <c:ptCount val="47"/>
                <c:pt idx="0">
                  <c:v>福岡県▼</c:v>
                </c:pt>
                <c:pt idx="1">
                  <c:v>愛知県△</c:v>
                </c:pt>
                <c:pt idx="2">
                  <c:v>兵庫県■</c:v>
                </c:pt>
                <c:pt idx="3">
                  <c:v>茨城県□</c:v>
                </c:pt>
                <c:pt idx="4">
                  <c:v>静岡県△</c:v>
                </c:pt>
                <c:pt idx="5">
                  <c:v>鹿児島県▼</c:v>
                </c:pt>
                <c:pt idx="6">
                  <c:v>千葉県□</c:v>
                </c:pt>
                <c:pt idx="7">
                  <c:v>栃木県□</c:v>
                </c:pt>
                <c:pt idx="8">
                  <c:v>群馬県□</c:v>
                </c:pt>
                <c:pt idx="9">
                  <c:v>大分県▼</c:v>
                </c:pt>
                <c:pt idx="10">
                  <c:v>北海道◇</c:v>
                </c:pt>
                <c:pt idx="11">
                  <c:v>埼玉県□</c:v>
                </c:pt>
                <c:pt idx="12">
                  <c:v>大阪府■</c:v>
                </c:pt>
                <c:pt idx="13">
                  <c:v>熊本県▼</c:v>
                </c:pt>
                <c:pt idx="14">
                  <c:v>広島県▲</c:v>
                </c:pt>
                <c:pt idx="15">
                  <c:v>長野県□</c:v>
                </c:pt>
                <c:pt idx="16">
                  <c:v>岡山県▲</c:v>
                </c:pt>
                <c:pt idx="17">
                  <c:v>三重県△</c:v>
                </c:pt>
                <c:pt idx="18">
                  <c:v>宮崎県▼</c:v>
                </c:pt>
                <c:pt idx="19">
                  <c:v>岐阜県△</c:v>
                </c:pt>
                <c:pt idx="20">
                  <c:v>長崎県▼</c:v>
                </c:pt>
                <c:pt idx="21">
                  <c:v>神奈川県□</c:v>
                </c:pt>
                <c:pt idx="22">
                  <c:v>愛媛県◆</c:v>
                </c:pt>
                <c:pt idx="23">
                  <c:v>福島県◇</c:v>
                </c:pt>
                <c:pt idx="24">
                  <c:v>佐賀県▼</c:v>
                </c:pt>
                <c:pt idx="25">
                  <c:v>山口県▲</c:v>
                </c:pt>
                <c:pt idx="26">
                  <c:v>香川県◆</c:v>
                </c:pt>
                <c:pt idx="27">
                  <c:v>宮城県◇</c:v>
                </c:pt>
                <c:pt idx="28">
                  <c:v>滋賀県■</c:v>
                </c:pt>
                <c:pt idx="29">
                  <c:v>東京都□</c:v>
                </c:pt>
                <c:pt idx="30">
                  <c:v>山梨県□</c:v>
                </c:pt>
                <c:pt idx="31">
                  <c:v>沖縄県▼</c:v>
                </c:pt>
                <c:pt idx="32">
                  <c:v>高知県◆</c:v>
                </c:pt>
                <c:pt idx="33">
                  <c:v>徳島県◆</c:v>
                </c:pt>
                <c:pt idx="34">
                  <c:v>京都府■</c:v>
                </c:pt>
                <c:pt idx="35">
                  <c:v>奈良県■</c:v>
                </c:pt>
                <c:pt idx="36">
                  <c:v>和歌山県■</c:v>
                </c:pt>
                <c:pt idx="37">
                  <c:v>岩手県◇</c:v>
                </c:pt>
                <c:pt idx="38">
                  <c:v>鳥取県▲</c:v>
                </c:pt>
                <c:pt idx="39">
                  <c:v>青森県◇</c:v>
                </c:pt>
                <c:pt idx="40">
                  <c:v>石川県△</c:v>
                </c:pt>
                <c:pt idx="41">
                  <c:v>新潟県◇</c:v>
                </c:pt>
                <c:pt idx="42">
                  <c:v>富山県△</c:v>
                </c:pt>
                <c:pt idx="43">
                  <c:v>島根県▲</c:v>
                </c:pt>
                <c:pt idx="44">
                  <c:v>秋田県◇</c:v>
                </c:pt>
                <c:pt idx="45">
                  <c:v>福井県△</c:v>
                </c:pt>
                <c:pt idx="46">
                  <c:v>山形県◇</c:v>
                </c:pt>
              </c:strCache>
            </c:strRef>
          </c:cat>
          <c:val>
            <c:numRef>
              <c:f>'20140331都道府県別認定容量・導入量'!$AR$6:$AR$52</c:f>
              <c:numCache>
                <c:formatCode>#,##0_ </c:formatCode>
                <c:ptCount val="47"/>
                <c:pt idx="0">
                  <c:v>481328</c:v>
                </c:pt>
                <c:pt idx="1">
                  <c:v>456932</c:v>
                </c:pt>
                <c:pt idx="2">
                  <c:v>428578</c:v>
                </c:pt>
                <c:pt idx="3">
                  <c:v>402694</c:v>
                </c:pt>
                <c:pt idx="4">
                  <c:v>341838</c:v>
                </c:pt>
                <c:pt idx="5">
                  <c:v>335180</c:v>
                </c:pt>
                <c:pt idx="6">
                  <c:v>334903</c:v>
                </c:pt>
                <c:pt idx="7">
                  <c:v>302817</c:v>
                </c:pt>
                <c:pt idx="8">
                  <c:v>300925</c:v>
                </c:pt>
                <c:pt idx="9">
                  <c:v>292300</c:v>
                </c:pt>
                <c:pt idx="10">
                  <c:v>289263</c:v>
                </c:pt>
                <c:pt idx="11">
                  <c:v>282672</c:v>
                </c:pt>
                <c:pt idx="12">
                  <c:v>274243</c:v>
                </c:pt>
                <c:pt idx="13">
                  <c:v>253553</c:v>
                </c:pt>
                <c:pt idx="14">
                  <c:v>246639</c:v>
                </c:pt>
                <c:pt idx="15">
                  <c:v>246089</c:v>
                </c:pt>
                <c:pt idx="16">
                  <c:v>235901</c:v>
                </c:pt>
                <c:pt idx="17">
                  <c:v>229862</c:v>
                </c:pt>
                <c:pt idx="18">
                  <c:v>225479</c:v>
                </c:pt>
                <c:pt idx="19">
                  <c:v>212492</c:v>
                </c:pt>
                <c:pt idx="20">
                  <c:v>183355</c:v>
                </c:pt>
                <c:pt idx="21">
                  <c:v>165375</c:v>
                </c:pt>
                <c:pt idx="22">
                  <c:v>159067</c:v>
                </c:pt>
                <c:pt idx="23">
                  <c:v>156602</c:v>
                </c:pt>
                <c:pt idx="24">
                  <c:v>153330</c:v>
                </c:pt>
                <c:pt idx="25">
                  <c:v>149488</c:v>
                </c:pt>
                <c:pt idx="26">
                  <c:v>148944</c:v>
                </c:pt>
                <c:pt idx="27">
                  <c:v>142323</c:v>
                </c:pt>
                <c:pt idx="28">
                  <c:v>134698</c:v>
                </c:pt>
                <c:pt idx="29">
                  <c:v>131336</c:v>
                </c:pt>
                <c:pt idx="30">
                  <c:v>126334</c:v>
                </c:pt>
                <c:pt idx="31">
                  <c:v>107635</c:v>
                </c:pt>
                <c:pt idx="32">
                  <c:v>102549</c:v>
                </c:pt>
                <c:pt idx="33">
                  <c:v>98837</c:v>
                </c:pt>
                <c:pt idx="34">
                  <c:v>95761</c:v>
                </c:pt>
                <c:pt idx="35">
                  <c:v>86030</c:v>
                </c:pt>
                <c:pt idx="36">
                  <c:v>83024</c:v>
                </c:pt>
                <c:pt idx="37">
                  <c:v>73897</c:v>
                </c:pt>
                <c:pt idx="38">
                  <c:v>71789</c:v>
                </c:pt>
                <c:pt idx="39">
                  <c:v>70713</c:v>
                </c:pt>
                <c:pt idx="40">
                  <c:v>63154</c:v>
                </c:pt>
                <c:pt idx="41">
                  <c:v>59609</c:v>
                </c:pt>
                <c:pt idx="42">
                  <c:v>57502</c:v>
                </c:pt>
                <c:pt idx="43">
                  <c:v>51266</c:v>
                </c:pt>
                <c:pt idx="44">
                  <c:v>39720</c:v>
                </c:pt>
                <c:pt idx="45">
                  <c:v>34487</c:v>
                </c:pt>
                <c:pt idx="46">
                  <c:v>33011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'20140331都道府県別認定容量・導入量'!$AQ$6:$AQ$52</c:f>
              <c:strCache>
                <c:ptCount val="47"/>
                <c:pt idx="0">
                  <c:v>福岡県▼</c:v>
                </c:pt>
                <c:pt idx="1">
                  <c:v>愛知県△</c:v>
                </c:pt>
                <c:pt idx="2">
                  <c:v>兵庫県■</c:v>
                </c:pt>
                <c:pt idx="3">
                  <c:v>茨城県□</c:v>
                </c:pt>
                <c:pt idx="4">
                  <c:v>静岡県△</c:v>
                </c:pt>
                <c:pt idx="5">
                  <c:v>鹿児島県▼</c:v>
                </c:pt>
                <c:pt idx="6">
                  <c:v>千葉県□</c:v>
                </c:pt>
                <c:pt idx="7">
                  <c:v>栃木県□</c:v>
                </c:pt>
                <c:pt idx="8">
                  <c:v>群馬県□</c:v>
                </c:pt>
                <c:pt idx="9">
                  <c:v>大分県▼</c:v>
                </c:pt>
                <c:pt idx="10">
                  <c:v>北海道◇</c:v>
                </c:pt>
                <c:pt idx="11">
                  <c:v>埼玉県□</c:v>
                </c:pt>
                <c:pt idx="12">
                  <c:v>大阪府■</c:v>
                </c:pt>
                <c:pt idx="13">
                  <c:v>熊本県▼</c:v>
                </c:pt>
                <c:pt idx="14">
                  <c:v>広島県▲</c:v>
                </c:pt>
                <c:pt idx="15">
                  <c:v>長野県□</c:v>
                </c:pt>
                <c:pt idx="16">
                  <c:v>岡山県▲</c:v>
                </c:pt>
                <c:pt idx="17">
                  <c:v>三重県△</c:v>
                </c:pt>
                <c:pt idx="18">
                  <c:v>宮崎県▼</c:v>
                </c:pt>
                <c:pt idx="19">
                  <c:v>岐阜県△</c:v>
                </c:pt>
                <c:pt idx="20">
                  <c:v>長崎県▼</c:v>
                </c:pt>
                <c:pt idx="21">
                  <c:v>神奈川県□</c:v>
                </c:pt>
                <c:pt idx="22">
                  <c:v>愛媛県◆</c:v>
                </c:pt>
                <c:pt idx="23">
                  <c:v>福島県◇</c:v>
                </c:pt>
                <c:pt idx="24">
                  <c:v>佐賀県▼</c:v>
                </c:pt>
                <c:pt idx="25">
                  <c:v>山口県▲</c:v>
                </c:pt>
                <c:pt idx="26">
                  <c:v>香川県◆</c:v>
                </c:pt>
                <c:pt idx="27">
                  <c:v>宮城県◇</c:v>
                </c:pt>
                <c:pt idx="28">
                  <c:v>滋賀県■</c:v>
                </c:pt>
                <c:pt idx="29">
                  <c:v>東京都□</c:v>
                </c:pt>
                <c:pt idx="30">
                  <c:v>山梨県□</c:v>
                </c:pt>
                <c:pt idx="31">
                  <c:v>沖縄県▼</c:v>
                </c:pt>
                <c:pt idx="32">
                  <c:v>高知県◆</c:v>
                </c:pt>
                <c:pt idx="33">
                  <c:v>徳島県◆</c:v>
                </c:pt>
                <c:pt idx="34">
                  <c:v>京都府■</c:v>
                </c:pt>
                <c:pt idx="35">
                  <c:v>奈良県■</c:v>
                </c:pt>
                <c:pt idx="36">
                  <c:v>和歌山県■</c:v>
                </c:pt>
                <c:pt idx="37">
                  <c:v>岩手県◇</c:v>
                </c:pt>
                <c:pt idx="38">
                  <c:v>鳥取県▲</c:v>
                </c:pt>
                <c:pt idx="39">
                  <c:v>青森県◇</c:v>
                </c:pt>
                <c:pt idx="40">
                  <c:v>石川県△</c:v>
                </c:pt>
                <c:pt idx="41">
                  <c:v>新潟県◇</c:v>
                </c:pt>
                <c:pt idx="42">
                  <c:v>富山県△</c:v>
                </c:pt>
                <c:pt idx="43">
                  <c:v>島根県▲</c:v>
                </c:pt>
                <c:pt idx="44">
                  <c:v>秋田県◇</c:v>
                </c:pt>
                <c:pt idx="45">
                  <c:v>福井県△</c:v>
                </c:pt>
                <c:pt idx="46">
                  <c:v>山形県◇</c:v>
                </c:pt>
              </c:strCache>
            </c:strRef>
          </c:cat>
          <c:val>
            <c:numRef>
              <c:f>'20140331都道府県別認定容量・導入量'!$AS$6:$AS$52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val>
        </c:ser>
        <c:axId val="62331136"/>
        <c:axId val="62345600"/>
      </c:barChart>
      <c:catAx>
        <c:axId val="62331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都道府県</a:t>
                </a:r>
              </a:p>
            </c:rich>
          </c:tx>
          <c:layout>
            <c:manualLayout>
              <c:xMode val="edge"/>
              <c:yMode val="edge"/>
              <c:x val="0.54265438309123715"/>
              <c:y val="0.878997483057155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62345600"/>
        <c:crosses val="autoZero"/>
        <c:auto val="1"/>
        <c:lblAlgn val="ctr"/>
        <c:lblOffset val="100"/>
        <c:tickLblSkip val="1"/>
        <c:tickMarkSkip val="1"/>
      </c:catAx>
      <c:valAx>
        <c:axId val="6234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設備容量　
</a:t>
                </a:r>
                <a:r>
                  <a:rPr lang="en-US" altLang="en-US"/>
                  <a:t>kW</a:t>
                </a:r>
              </a:p>
            </c:rich>
          </c:tx>
          <c:layout>
            <c:manualLayout>
              <c:xMode val="edge"/>
              <c:yMode val="edge"/>
              <c:x val="1.8957365017862736E-2"/>
              <c:y val="0.32876782426450424"/>
            </c:manualLayout>
          </c:layout>
          <c:spPr>
            <a:noFill/>
            <a:ln w="25400">
              <a:noFill/>
            </a:ln>
          </c:spPr>
        </c:title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6233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6005797277917582"/>
          <c:y val="3.74754466175599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2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3282008166848461"/>
          <c:y val="0.18343230598246923"/>
          <c:w val="0.85370588724598706"/>
          <c:h val="0.50690432943542252"/>
        </c:manualLayout>
      </c:layout>
      <c:barChart>
        <c:barDir val="col"/>
        <c:grouping val="clustered"/>
        <c:ser>
          <c:idx val="0"/>
          <c:order val="0"/>
          <c:tx>
            <c:strRef>
              <c:f>'20140331都道府県別認定容量・導入量'!$AM$5</c:f>
              <c:strCache>
                <c:ptCount val="1"/>
                <c:pt idx="0">
                  <c:v>認定容量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'20140331都道府県別認定容量・導入量'!$AL$6:$AL$52</c:f>
              <c:strCache>
                <c:ptCount val="47"/>
                <c:pt idx="0">
                  <c:v>福島県◇</c:v>
                </c:pt>
                <c:pt idx="1">
                  <c:v>鹿児島県▼</c:v>
                </c:pt>
                <c:pt idx="2">
                  <c:v>茨城県□</c:v>
                </c:pt>
                <c:pt idx="3">
                  <c:v>北海道◇</c:v>
                </c:pt>
                <c:pt idx="4">
                  <c:v>千葉県□</c:v>
                </c:pt>
                <c:pt idx="5">
                  <c:v>熊本県▼</c:v>
                </c:pt>
                <c:pt idx="6">
                  <c:v>大分県▼</c:v>
                </c:pt>
                <c:pt idx="7">
                  <c:v>宮崎県▼</c:v>
                </c:pt>
                <c:pt idx="8">
                  <c:v>栃木県□</c:v>
                </c:pt>
                <c:pt idx="9">
                  <c:v>宮城県◇</c:v>
                </c:pt>
                <c:pt idx="10">
                  <c:v>福岡県▼</c:v>
                </c:pt>
                <c:pt idx="11">
                  <c:v>静岡県△</c:v>
                </c:pt>
                <c:pt idx="12">
                  <c:v>岡山県▲</c:v>
                </c:pt>
                <c:pt idx="13">
                  <c:v>群馬県□</c:v>
                </c:pt>
                <c:pt idx="14">
                  <c:v>三重県△</c:v>
                </c:pt>
                <c:pt idx="15">
                  <c:v>兵庫県■</c:v>
                </c:pt>
                <c:pt idx="16">
                  <c:v>長野県□</c:v>
                </c:pt>
                <c:pt idx="17">
                  <c:v>長崎県▼</c:v>
                </c:pt>
                <c:pt idx="18">
                  <c:v>愛知県△</c:v>
                </c:pt>
                <c:pt idx="19">
                  <c:v>山梨県□</c:v>
                </c:pt>
                <c:pt idx="20">
                  <c:v>岩手県◇</c:v>
                </c:pt>
                <c:pt idx="21">
                  <c:v>広島県▲</c:v>
                </c:pt>
                <c:pt idx="22">
                  <c:v>青森県◇</c:v>
                </c:pt>
                <c:pt idx="23">
                  <c:v>岐阜県△</c:v>
                </c:pt>
                <c:pt idx="24">
                  <c:v>山口県▲</c:v>
                </c:pt>
                <c:pt idx="25">
                  <c:v>埼玉県□</c:v>
                </c:pt>
                <c:pt idx="26">
                  <c:v>和歌山県■</c:v>
                </c:pt>
                <c:pt idx="27">
                  <c:v>高知県◆</c:v>
                </c:pt>
                <c:pt idx="28">
                  <c:v>愛媛県◆</c:v>
                </c:pt>
                <c:pt idx="29">
                  <c:v>佐賀県▼</c:v>
                </c:pt>
                <c:pt idx="30">
                  <c:v>滋賀県■</c:v>
                </c:pt>
                <c:pt idx="31">
                  <c:v>大阪府■</c:v>
                </c:pt>
                <c:pt idx="32">
                  <c:v>石川県△</c:v>
                </c:pt>
                <c:pt idx="33">
                  <c:v>沖縄県▼</c:v>
                </c:pt>
                <c:pt idx="34">
                  <c:v>香川県◆</c:v>
                </c:pt>
                <c:pt idx="35">
                  <c:v>秋田県◇</c:v>
                </c:pt>
                <c:pt idx="36">
                  <c:v>神奈川県□</c:v>
                </c:pt>
                <c:pt idx="37">
                  <c:v>徳島県◆</c:v>
                </c:pt>
                <c:pt idx="38">
                  <c:v>奈良県■</c:v>
                </c:pt>
                <c:pt idx="39">
                  <c:v>新潟県◇</c:v>
                </c:pt>
                <c:pt idx="40">
                  <c:v>京都府■</c:v>
                </c:pt>
                <c:pt idx="41">
                  <c:v>山形県◇</c:v>
                </c:pt>
                <c:pt idx="42">
                  <c:v>鳥取県▲</c:v>
                </c:pt>
                <c:pt idx="43">
                  <c:v>東京都□</c:v>
                </c:pt>
                <c:pt idx="44">
                  <c:v>島根県▲</c:v>
                </c:pt>
                <c:pt idx="45">
                  <c:v>富山県△</c:v>
                </c:pt>
                <c:pt idx="46">
                  <c:v>福井県△</c:v>
                </c:pt>
              </c:strCache>
            </c:strRef>
          </c:cat>
          <c:val>
            <c:numRef>
              <c:f>'20140331都道府県別認定容量・導入量'!$AM$6:$AM$52</c:f>
              <c:numCache>
                <c:formatCode>#,##0_ </c:formatCode>
                <c:ptCount val="47"/>
                <c:pt idx="0">
                  <c:v>4186867</c:v>
                </c:pt>
                <c:pt idx="1">
                  <c:v>4124870</c:v>
                </c:pt>
                <c:pt idx="2">
                  <c:v>4086094</c:v>
                </c:pt>
                <c:pt idx="3">
                  <c:v>3277439</c:v>
                </c:pt>
                <c:pt idx="4">
                  <c:v>3100802</c:v>
                </c:pt>
                <c:pt idx="5">
                  <c:v>3053741</c:v>
                </c:pt>
                <c:pt idx="6">
                  <c:v>2989852</c:v>
                </c:pt>
                <c:pt idx="7">
                  <c:v>2959039</c:v>
                </c:pt>
                <c:pt idx="8">
                  <c:v>2933368</c:v>
                </c:pt>
                <c:pt idx="9">
                  <c:v>2904880</c:v>
                </c:pt>
                <c:pt idx="10">
                  <c:v>2329616</c:v>
                </c:pt>
                <c:pt idx="11">
                  <c:v>2204813</c:v>
                </c:pt>
                <c:pt idx="12">
                  <c:v>2082684</c:v>
                </c:pt>
                <c:pt idx="13">
                  <c:v>2057541</c:v>
                </c:pt>
                <c:pt idx="14">
                  <c:v>2006248</c:v>
                </c:pt>
                <c:pt idx="15">
                  <c:v>1913876</c:v>
                </c:pt>
                <c:pt idx="16">
                  <c:v>1474047</c:v>
                </c:pt>
                <c:pt idx="17">
                  <c:v>1457888</c:v>
                </c:pt>
                <c:pt idx="18">
                  <c:v>1445918</c:v>
                </c:pt>
                <c:pt idx="19">
                  <c:v>1233976</c:v>
                </c:pt>
                <c:pt idx="20">
                  <c:v>1173906</c:v>
                </c:pt>
                <c:pt idx="21">
                  <c:v>1145818</c:v>
                </c:pt>
                <c:pt idx="22">
                  <c:v>1124837</c:v>
                </c:pt>
                <c:pt idx="23">
                  <c:v>1085729</c:v>
                </c:pt>
                <c:pt idx="24">
                  <c:v>1047014</c:v>
                </c:pt>
                <c:pt idx="25">
                  <c:v>841123</c:v>
                </c:pt>
                <c:pt idx="26">
                  <c:v>800973</c:v>
                </c:pt>
                <c:pt idx="27">
                  <c:v>697687</c:v>
                </c:pt>
                <c:pt idx="28">
                  <c:v>685194</c:v>
                </c:pt>
                <c:pt idx="29">
                  <c:v>632949</c:v>
                </c:pt>
                <c:pt idx="30">
                  <c:v>599412</c:v>
                </c:pt>
                <c:pt idx="31">
                  <c:v>596286</c:v>
                </c:pt>
                <c:pt idx="32">
                  <c:v>581738</c:v>
                </c:pt>
                <c:pt idx="33">
                  <c:v>564639</c:v>
                </c:pt>
                <c:pt idx="34">
                  <c:v>536581</c:v>
                </c:pt>
                <c:pt idx="35">
                  <c:v>533640</c:v>
                </c:pt>
                <c:pt idx="36">
                  <c:v>507922</c:v>
                </c:pt>
                <c:pt idx="37">
                  <c:v>497903</c:v>
                </c:pt>
                <c:pt idx="38">
                  <c:v>496094</c:v>
                </c:pt>
                <c:pt idx="39">
                  <c:v>494583</c:v>
                </c:pt>
                <c:pt idx="40">
                  <c:v>442762</c:v>
                </c:pt>
                <c:pt idx="41">
                  <c:v>385471</c:v>
                </c:pt>
                <c:pt idx="42">
                  <c:v>348177</c:v>
                </c:pt>
                <c:pt idx="43">
                  <c:v>321710</c:v>
                </c:pt>
                <c:pt idx="44">
                  <c:v>313451</c:v>
                </c:pt>
                <c:pt idx="45">
                  <c:v>182477</c:v>
                </c:pt>
                <c:pt idx="46">
                  <c:v>179989</c:v>
                </c:pt>
              </c:numCache>
            </c:numRef>
          </c:val>
        </c:ser>
        <c:axId val="58071680"/>
        <c:axId val="62378368"/>
      </c:barChart>
      <c:catAx>
        <c:axId val="580716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62378368"/>
        <c:crosses val="autoZero"/>
        <c:auto val="1"/>
        <c:lblAlgn val="ctr"/>
        <c:lblOffset val="100"/>
        <c:tickLblSkip val="1"/>
        <c:tickMarkSkip val="1"/>
      </c:catAx>
      <c:valAx>
        <c:axId val="6237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07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1</xdr:row>
      <xdr:rowOff>0</xdr:rowOff>
    </xdr:from>
    <xdr:to>
      <xdr:col>22</xdr:col>
      <xdr:colOff>914400</xdr:colOff>
      <xdr:row>23</xdr:row>
      <xdr:rowOff>60960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6220" y="167640"/>
          <a:ext cx="7109460" cy="458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114300</xdr:colOff>
      <xdr:row>25</xdr:row>
      <xdr:rowOff>7620</xdr:rowOff>
    </xdr:from>
    <xdr:to>
      <xdr:col>22</xdr:col>
      <xdr:colOff>792480</xdr:colOff>
      <xdr:row>37</xdr:row>
      <xdr:rowOff>144780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8620" y="5036820"/>
          <a:ext cx="6850380" cy="3779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388620</xdr:colOff>
      <xdr:row>4</xdr:row>
      <xdr:rowOff>22860</xdr:rowOff>
    </xdr:from>
    <xdr:to>
      <xdr:col>24</xdr:col>
      <xdr:colOff>83820</xdr:colOff>
      <xdr:row>42</xdr:row>
      <xdr:rowOff>60960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</xdr:col>
      <xdr:colOff>60960</xdr:colOff>
      <xdr:row>0</xdr:row>
      <xdr:rowOff>0</xdr:rowOff>
    </xdr:from>
    <xdr:to>
      <xdr:col>35</xdr:col>
      <xdr:colOff>266700</xdr:colOff>
      <xdr:row>46</xdr:row>
      <xdr:rowOff>129540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52520" y="0"/>
          <a:ext cx="5760720" cy="800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114300</xdr:colOff>
      <xdr:row>50</xdr:row>
      <xdr:rowOff>7620</xdr:rowOff>
    </xdr:from>
    <xdr:to>
      <xdr:col>36</xdr:col>
      <xdr:colOff>502920</xdr:colOff>
      <xdr:row>77</xdr:row>
      <xdr:rowOff>160020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405860" y="8557260"/>
          <a:ext cx="6560820" cy="467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335280</xdr:colOff>
      <xdr:row>36</xdr:row>
      <xdr:rowOff>38100</xdr:rowOff>
    </xdr:from>
    <xdr:to>
      <xdr:col>57</xdr:col>
      <xdr:colOff>144780</xdr:colOff>
      <xdr:row>60</xdr:row>
      <xdr:rowOff>99060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495300</xdr:colOff>
      <xdr:row>3</xdr:row>
      <xdr:rowOff>38100</xdr:rowOff>
    </xdr:from>
    <xdr:to>
      <xdr:col>60</xdr:col>
      <xdr:colOff>106680</xdr:colOff>
      <xdr:row>30</xdr:row>
      <xdr:rowOff>68580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1"/>
  <sheetViews>
    <sheetView tabSelected="1" workbookViewId="0">
      <selection activeCell="J18" sqref="J18"/>
    </sheetView>
  </sheetViews>
  <sheetFormatPr defaultColWidth="9" defaultRowHeight="13.2"/>
  <cols>
    <col min="1" max="1" width="9" style="5"/>
    <col min="2" max="2" width="14.33203125" style="5" customWidth="1"/>
    <col min="3" max="5" width="9" style="5"/>
    <col min="6" max="6" width="9.88671875" style="5" bestFit="1" customWidth="1"/>
    <col min="7" max="7" width="9" style="5"/>
    <col min="8" max="8" width="9.88671875" style="5" bestFit="1" customWidth="1"/>
    <col min="9" max="22" width="9" style="5"/>
    <col min="23" max="23" width="13.109375" style="5" customWidth="1"/>
    <col min="24" max="24" width="12.109375" style="5" customWidth="1"/>
    <col min="25" max="16384" width="9" style="5"/>
  </cols>
  <sheetData>
    <row r="2" spans="2:14">
      <c r="B2" s="26" t="s">
        <v>8</v>
      </c>
    </row>
    <row r="3" spans="2:14">
      <c r="G3" s="5" t="s">
        <v>28</v>
      </c>
    </row>
    <row r="4" spans="2:14" ht="52.8">
      <c r="B4" s="18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3" t="s">
        <v>29</v>
      </c>
      <c r="J4" s="24" t="s">
        <v>27</v>
      </c>
      <c r="K4" s="7"/>
      <c r="L4" s="7"/>
      <c r="M4" s="7"/>
      <c r="N4" s="7"/>
    </row>
    <row r="5" spans="2:14">
      <c r="B5" s="8" t="s">
        <v>16</v>
      </c>
      <c r="C5" s="9">
        <v>197.5</v>
      </c>
      <c r="D5" s="9">
        <v>37.299999999999997</v>
      </c>
      <c r="E5" s="9">
        <v>726.3</v>
      </c>
      <c r="F5" s="10">
        <v>7635</v>
      </c>
      <c r="G5" s="9">
        <v>17.100000000000001</v>
      </c>
      <c r="H5" s="11">
        <v>0.69</v>
      </c>
      <c r="I5" s="19">
        <f>+F5*100/(E5*365*24)</f>
        <v>0.12000211241439535</v>
      </c>
      <c r="J5" s="20"/>
    </row>
    <row r="6" spans="2:14">
      <c r="B6" s="8" t="s">
        <v>17</v>
      </c>
      <c r="C6" s="9">
        <v>86</v>
      </c>
      <c r="D6" s="9">
        <v>3.4</v>
      </c>
      <c r="E6" s="9">
        <v>264.2</v>
      </c>
      <c r="F6" s="10">
        <v>4838</v>
      </c>
      <c r="G6" s="9">
        <v>10.8</v>
      </c>
      <c r="H6" s="11">
        <v>0.44</v>
      </c>
      <c r="I6" s="19">
        <f>+F6*100/(E6*365*24)</f>
        <v>0.20903978237048867</v>
      </c>
      <c r="J6" s="20"/>
    </row>
    <row r="7" spans="2:14">
      <c r="B7" s="8" t="s">
        <v>18</v>
      </c>
      <c r="C7" s="9">
        <v>0</v>
      </c>
      <c r="D7" s="9">
        <v>0</v>
      </c>
      <c r="E7" s="9">
        <v>54</v>
      </c>
      <c r="F7" s="10">
        <v>2609</v>
      </c>
      <c r="G7" s="9">
        <v>5.8</v>
      </c>
      <c r="H7" s="11">
        <v>0.24</v>
      </c>
      <c r="I7" s="19">
        <f>+F7*100/(E7*365*24)</f>
        <v>0.55153898190427875</v>
      </c>
      <c r="J7" s="20"/>
    </row>
    <row r="8" spans="2:14">
      <c r="B8" s="8" t="s">
        <v>19</v>
      </c>
      <c r="C8" s="9">
        <v>0.5</v>
      </c>
      <c r="D8" s="9">
        <v>0.1</v>
      </c>
      <c r="E8" s="9">
        <v>325.60000000000002</v>
      </c>
      <c r="F8" s="10">
        <v>17401</v>
      </c>
      <c r="G8" s="9">
        <v>39</v>
      </c>
      <c r="H8" s="11">
        <v>1.58</v>
      </c>
      <c r="I8" s="19">
        <f>+F8*100/(E8*365*24)</f>
        <v>0.61007847822916306</v>
      </c>
      <c r="J8" s="20"/>
    </row>
    <row r="9" spans="2:14">
      <c r="B9" s="8" t="s">
        <v>0</v>
      </c>
      <c r="C9" s="9">
        <v>3.5</v>
      </c>
      <c r="D9" s="9">
        <v>1.1000000000000001</v>
      </c>
      <c r="E9" s="9">
        <v>331.2</v>
      </c>
      <c r="F9" s="10">
        <v>12186</v>
      </c>
      <c r="G9" s="9">
        <v>27.3</v>
      </c>
      <c r="H9" s="11">
        <v>1.1100000000000001</v>
      </c>
      <c r="I9" s="19">
        <f>+F9*100/(E9*365*24)</f>
        <v>0.42001687512408181</v>
      </c>
      <c r="J9" s="20"/>
    </row>
    <row r="10" spans="2:14">
      <c r="B10" s="8" t="s">
        <v>20</v>
      </c>
      <c r="C10" s="9">
        <v>210.1</v>
      </c>
      <c r="D10" s="9">
        <v>14.1</v>
      </c>
      <c r="E10" s="9">
        <v>1701.4</v>
      </c>
      <c r="F10" s="10">
        <v>44670</v>
      </c>
      <c r="G10" s="9">
        <v>100</v>
      </c>
      <c r="H10" s="11">
        <v>4.0599999999999996</v>
      </c>
      <c r="I10" s="21"/>
      <c r="J10" s="22"/>
    </row>
    <row r="11" spans="2:14">
      <c r="F11" s="17" t="s">
        <v>77</v>
      </c>
      <c r="H11" s="13">
        <f>+F10/H10*100</f>
        <v>1100246.3054187193</v>
      </c>
    </row>
    <row r="12" spans="2:14">
      <c r="H12" s="13"/>
    </row>
    <row r="13" spans="2:14">
      <c r="B13" s="26" t="s">
        <v>78</v>
      </c>
      <c r="E13" s="17" t="s">
        <v>21</v>
      </c>
      <c r="H13" s="13"/>
    </row>
    <row r="15" spans="2:14" ht="39.6">
      <c r="B15" s="18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</row>
    <row r="16" spans="2:14">
      <c r="B16" s="8" t="s">
        <v>16</v>
      </c>
      <c r="C16" s="9">
        <f>130.7+573.5</f>
        <v>704.2</v>
      </c>
      <c r="D16" s="14">
        <f>+C16/C5*100-100</f>
        <v>256.55696202531647</v>
      </c>
      <c r="E16" s="9">
        <f t="shared" ref="E16:E21" si="0">+E5+C16</f>
        <v>1430.5</v>
      </c>
      <c r="F16" s="10">
        <f>+E16*365*24*I$5/100</f>
        <v>15037.680710450228</v>
      </c>
      <c r="G16" s="9">
        <f t="shared" ref="G16:G21" si="1">+F16/$F$21*100</f>
        <v>28.633589346616862</v>
      </c>
      <c r="H16" s="11">
        <f t="shared" ref="H16:H21" si="2">+F16/$H$22*100</f>
        <v>1.3570763556249161</v>
      </c>
    </row>
    <row r="17" spans="2:26">
      <c r="B17" s="8" t="s">
        <v>17</v>
      </c>
      <c r="C17" s="9">
        <v>4.7</v>
      </c>
      <c r="D17" s="14">
        <f>+C17/C6*100-100</f>
        <v>-94.534883720930239</v>
      </c>
      <c r="E17" s="9">
        <f t="shared" si="0"/>
        <v>268.89999999999998</v>
      </c>
      <c r="F17" s="10">
        <f>+E17*365*24*I$6/100</f>
        <v>4924.0658591975771</v>
      </c>
      <c r="G17" s="9">
        <f t="shared" si="1"/>
        <v>9.3760256280729486</v>
      </c>
      <c r="H17" s="11">
        <f t="shared" si="2"/>
        <v>0.44437260503962717</v>
      </c>
    </row>
    <row r="18" spans="2:26">
      <c r="B18" s="8" t="s">
        <v>18</v>
      </c>
      <c r="C18" s="9">
        <v>0</v>
      </c>
      <c r="D18" s="14"/>
      <c r="E18" s="9">
        <f t="shared" si="0"/>
        <v>54</v>
      </c>
      <c r="F18" s="10">
        <f>+E18*365*24*I$7/100</f>
        <v>2609.0000000000005</v>
      </c>
      <c r="G18" s="9">
        <f t="shared" si="1"/>
        <v>4.9678561504107597</v>
      </c>
      <c r="H18" s="11">
        <f t="shared" si="2"/>
        <v>0.23544935419229293</v>
      </c>
    </row>
    <row r="19" spans="2:26">
      <c r="B19" s="8" t="s">
        <v>19</v>
      </c>
      <c r="C19" s="9">
        <v>0.4</v>
      </c>
      <c r="D19" s="14">
        <f>+C19/C8*100-100</f>
        <v>-20</v>
      </c>
      <c r="E19" s="9">
        <f t="shared" si="0"/>
        <v>326</v>
      </c>
      <c r="F19" s="10">
        <f>+E19*365*24*I$8/100</f>
        <v>17422.377149877149</v>
      </c>
      <c r="G19" s="9">
        <f t="shared" si="1"/>
        <v>33.174343993404776</v>
      </c>
      <c r="H19" s="11">
        <f t="shared" si="2"/>
        <v>1.5722834221667825</v>
      </c>
    </row>
    <row r="20" spans="2:26">
      <c r="B20" s="8" t="s">
        <v>0</v>
      </c>
      <c r="C20" s="9">
        <v>9.1999999999999993</v>
      </c>
      <c r="D20" s="14">
        <f>+C20/C9*100-100</f>
        <v>162.85714285714283</v>
      </c>
      <c r="E20" s="9">
        <f t="shared" si="0"/>
        <v>340.4</v>
      </c>
      <c r="F20" s="10">
        <f>+E20*365*24*I$9/100</f>
        <v>12524.499999999998</v>
      </c>
      <c r="G20" s="9">
        <f t="shared" si="1"/>
        <v>23.84818488149465</v>
      </c>
      <c r="H20" s="11">
        <f t="shared" si="2"/>
        <v>1.1302742186973445</v>
      </c>
    </row>
    <row r="21" spans="2:26">
      <c r="B21" s="8" t="s">
        <v>20</v>
      </c>
      <c r="C21" s="9">
        <f>SUM(C16:C20)</f>
        <v>718.50000000000011</v>
      </c>
      <c r="D21" s="14">
        <f>+C21/C10*100-100</f>
        <v>241.98000951927662</v>
      </c>
      <c r="E21" s="9">
        <f t="shared" si="0"/>
        <v>2419.9</v>
      </c>
      <c r="F21" s="10">
        <f>SUM(F16:F20)</f>
        <v>52517.623719524956</v>
      </c>
      <c r="G21" s="9">
        <f t="shared" si="1"/>
        <v>100</v>
      </c>
      <c r="H21" s="11">
        <f t="shared" si="2"/>
        <v>4.7394559557209632</v>
      </c>
    </row>
    <row r="22" spans="2:26">
      <c r="F22" s="17" t="s">
        <v>77</v>
      </c>
      <c r="H22" s="13">
        <f>+H11+F21-F10</f>
        <v>1108093.9291382444</v>
      </c>
    </row>
    <row r="23" spans="2:26">
      <c r="H23" s="13"/>
    </row>
    <row r="24" spans="2:26">
      <c r="B24" s="26" t="s">
        <v>26</v>
      </c>
    </row>
    <row r="26" spans="2:26" ht="39.6">
      <c r="B26" s="18" t="s">
        <v>9</v>
      </c>
      <c r="C26" s="6" t="s">
        <v>22</v>
      </c>
      <c r="D26" s="6" t="s">
        <v>11</v>
      </c>
      <c r="E26" s="6" t="s">
        <v>12</v>
      </c>
      <c r="F26" s="6" t="s">
        <v>13</v>
      </c>
      <c r="G26" s="6" t="s">
        <v>14</v>
      </c>
      <c r="H26" s="6" t="s">
        <v>15</v>
      </c>
    </row>
    <row r="27" spans="2:26">
      <c r="B27" s="8" t="s">
        <v>16</v>
      </c>
      <c r="C27" s="15">
        <v>5701.1</v>
      </c>
      <c r="D27" s="14">
        <f>+C27/C16*100-100</f>
        <v>709.58534507242257</v>
      </c>
      <c r="E27" s="9">
        <f t="shared" ref="E27:E32" si="3">+E16+C27</f>
        <v>7131.6</v>
      </c>
      <c r="F27" s="10">
        <f>+E27*365*24*I$5/100</f>
        <v>74968.698884758356</v>
      </c>
      <c r="G27" s="9">
        <f t="shared" ref="G27:G32" si="4">+F27/$F$32*100</f>
        <v>61.914473423943406</v>
      </c>
      <c r="H27" s="11">
        <f t="shared" ref="H27:H32" si="5">+F27/$H$33*100</f>
        <v>6.3713104142585699</v>
      </c>
    </row>
    <row r="28" spans="2:26">
      <c r="B28" s="8" t="s">
        <v>17</v>
      </c>
      <c r="C28" s="15">
        <v>93</v>
      </c>
      <c r="D28" s="14">
        <f>+C28/C17*100-100</f>
        <v>1878.7234042553191</v>
      </c>
      <c r="E28" s="9">
        <f t="shared" si="3"/>
        <v>361.9</v>
      </c>
      <c r="F28" s="10">
        <f>+E28*365*24*I$6/100</f>
        <v>6627.0711582134745</v>
      </c>
      <c r="G28" s="9">
        <f t="shared" si="4"/>
        <v>5.4731058055912065</v>
      </c>
      <c r="H28" s="11">
        <f t="shared" si="5"/>
        <v>0.56321008786965032</v>
      </c>
      <c r="Z28" s="5" t="s">
        <v>23</v>
      </c>
    </row>
    <row r="29" spans="2:26">
      <c r="B29" s="8" t="s">
        <v>18</v>
      </c>
      <c r="C29" s="15">
        <v>1.3</v>
      </c>
      <c r="D29" s="14"/>
      <c r="E29" s="9">
        <f t="shared" si="3"/>
        <v>55.3</v>
      </c>
      <c r="F29" s="10">
        <f>+E29*365*24*I$7/100</f>
        <v>2671.8092592592598</v>
      </c>
      <c r="G29" s="9">
        <f t="shared" si="4"/>
        <v>2.2065697529383841</v>
      </c>
      <c r="H29" s="11">
        <f t="shared" si="5"/>
        <v>0.22706711483146563</v>
      </c>
      <c r="Z29" s="5" t="s">
        <v>24</v>
      </c>
    </row>
    <row r="30" spans="2:26">
      <c r="B30" s="8" t="s">
        <v>19</v>
      </c>
      <c r="C30" s="15">
        <v>29.2</v>
      </c>
      <c r="D30" s="14">
        <f>+C30/C19*100-100</f>
        <v>7200</v>
      </c>
      <c r="E30" s="9">
        <f t="shared" si="3"/>
        <v>355.2</v>
      </c>
      <c r="F30" s="10">
        <f>+E30*365*24*I$8/100</f>
        <v>18982.909090909088</v>
      </c>
      <c r="G30" s="9">
        <f t="shared" si="4"/>
        <v>15.677433887773851</v>
      </c>
      <c r="H30" s="11">
        <f t="shared" si="5"/>
        <v>1.6132867207652963</v>
      </c>
    </row>
    <row r="31" spans="2:26">
      <c r="B31" s="8" t="s">
        <v>0</v>
      </c>
      <c r="C31" s="15">
        <v>144.30000000000001</v>
      </c>
      <c r="D31" s="14">
        <f>+C31/C20*100-100</f>
        <v>1468.4782608695655</v>
      </c>
      <c r="E31" s="9">
        <f t="shared" si="3"/>
        <v>484.7</v>
      </c>
      <c r="F31" s="10">
        <f>+E31*365*24*I$9/100</f>
        <v>17833.79891304348</v>
      </c>
      <c r="G31" s="9">
        <f t="shared" si="4"/>
        <v>14.728417129753154</v>
      </c>
      <c r="H31" s="11">
        <f t="shared" si="5"/>
        <v>1.515628127882152</v>
      </c>
      <c r="Y31" s="5">
        <f>268.8-130.7-96.9</f>
        <v>41.200000000000017</v>
      </c>
    </row>
    <row r="32" spans="2:26">
      <c r="B32" s="8" t="s">
        <v>20</v>
      </c>
      <c r="C32" s="15">
        <f>SUM(C27:C31)</f>
        <v>5968.9000000000005</v>
      </c>
      <c r="D32" s="14">
        <f>+C32/C21*100-100</f>
        <v>730.74460681976325</v>
      </c>
      <c r="E32" s="9">
        <f t="shared" si="3"/>
        <v>8388.8000000000011</v>
      </c>
      <c r="F32" s="10">
        <f>SUM(F27:F31)</f>
        <v>121084.28730618366</v>
      </c>
      <c r="G32" s="9">
        <f t="shared" si="4"/>
        <v>100</v>
      </c>
      <c r="H32" s="11">
        <f t="shared" si="5"/>
        <v>10.290502465607133</v>
      </c>
      <c r="X32" s="17" t="s">
        <v>79</v>
      </c>
      <c r="Y32" s="5">
        <f>6303.8-573.5-70.4</f>
        <v>5659.9000000000005</v>
      </c>
      <c r="Z32" s="12">
        <f>+Y32+Y31</f>
        <v>5701.1</v>
      </c>
    </row>
    <row r="33" spans="2:26">
      <c r="F33" s="17" t="s">
        <v>77</v>
      </c>
      <c r="H33" s="13">
        <f>+H22+F32-F21</f>
        <v>1176660.592724903</v>
      </c>
      <c r="X33" s="17" t="s">
        <v>80</v>
      </c>
      <c r="Y33" s="5">
        <f>104-4.7-6.3</f>
        <v>93</v>
      </c>
      <c r="Z33" s="12">
        <f>+Y33</f>
        <v>93</v>
      </c>
    </row>
    <row r="34" spans="2:26">
      <c r="X34" s="17" t="s">
        <v>81</v>
      </c>
      <c r="Y34" s="5">
        <f>29.8-0.6</f>
        <v>29.2</v>
      </c>
      <c r="Z34" s="12">
        <f>+Y34</f>
        <v>29.2</v>
      </c>
    </row>
    <row r="35" spans="2:26">
      <c r="X35" s="17" t="s">
        <v>82</v>
      </c>
      <c r="Y35" s="5">
        <f>156.5-12.2</f>
        <v>144.30000000000001</v>
      </c>
      <c r="Z35" s="12">
        <f>+Y35</f>
        <v>144.30000000000001</v>
      </c>
    </row>
    <row r="36" spans="2:26">
      <c r="X36" s="17" t="s">
        <v>83</v>
      </c>
      <c r="Y36" s="5">
        <f>1.4-0.1</f>
        <v>1.2999999999999998</v>
      </c>
      <c r="Z36" s="12">
        <f>+Y36</f>
        <v>1.2999999999999998</v>
      </c>
    </row>
    <row r="37" spans="2:26" ht="115.2">
      <c r="B37" s="25" t="s">
        <v>84</v>
      </c>
    </row>
    <row r="41" spans="2:26">
      <c r="Y41" s="5">
        <f>6864.2-895.4</f>
        <v>5968.8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54"/>
  <sheetViews>
    <sheetView topLeftCell="AN1" workbookViewId="0">
      <selection activeCell="K51" sqref="K51"/>
    </sheetView>
  </sheetViews>
  <sheetFormatPr defaultColWidth="9" defaultRowHeight="13.2"/>
  <cols>
    <col min="1" max="1" width="3" style="1" customWidth="1"/>
    <col min="2" max="2" width="13.109375" style="1" customWidth="1"/>
    <col min="3" max="3" width="11.109375" style="1" customWidth="1"/>
    <col min="4" max="4" width="12.33203125" style="1" customWidth="1"/>
    <col min="5" max="37" width="9" style="1"/>
    <col min="38" max="38" width="14.109375" style="1" customWidth="1"/>
    <col min="39" max="39" width="11" style="1" customWidth="1"/>
    <col min="40" max="43" width="9" style="1"/>
    <col min="44" max="44" width="12.77734375" style="1" customWidth="1"/>
    <col min="45" max="16384" width="9" style="1"/>
  </cols>
  <sheetData>
    <row r="2" spans="1:45">
      <c r="B2" s="1" t="s">
        <v>3</v>
      </c>
    </row>
    <row r="5" spans="1:45" ht="26.4">
      <c r="B5" s="1" t="s">
        <v>2</v>
      </c>
      <c r="C5" s="2" t="s">
        <v>4</v>
      </c>
      <c r="D5" s="2" t="s">
        <v>5</v>
      </c>
      <c r="E5" s="2" t="s">
        <v>6</v>
      </c>
      <c r="F5" s="16" t="s">
        <v>25</v>
      </c>
      <c r="AL5" s="1" t="s">
        <v>2</v>
      </c>
      <c r="AM5" s="2" t="s">
        <v>4</v>
      </c>
      <c r="AN5" s="2" t="s">
        <v>6</v>
      </c>
      <c r="AQ5" s="1" t="s">
        <v>2</v>
      </c>
      <c r="AR5" s="2" t="s">
        <v>5</v>
      </c>
      <c r="AS5" s="16" t="s">
        <v>25</v>
      </c>
    </row>
    <row r="6" spans="1:45">
      <c r="A6" s="1">
        <v>1</v>
      </c>
      <c r="B6" s="1" t="s">
        <v>30</v>
      </c>
      <c r="C6" s="3">
        <v>3277439</v>
      </c>
      <c r="D6" s="3">
        <v>289263</v>
      </c>
      <c r="E6" s="4">
        <f>RANK(C6,$C$6:$C$52,0)</f>
        <v>4</v>
      </c>
      <c r="F6" s="4">
        <f>+RANK(D6,$D$6:$D$52,0)</f>
        <v>11</v>
      </c>
      <c r="AK6" s="1">
        <v>7</v>
      </c>
      <c r="AL6" s="1" t="s">
        <v>36</v>
      </c>
      <c r="AM6" s="3">
        <v>4186867</v>
      </c>
      <c r="AN6" s="4">
        <v>1</v>
      </c>
      <c r="AP6" s="1">
        <v>40</v>
      </c>
      <c r="AQ6" s="1" t="s">
        <v>69</v>
      </c>
      <c r="AR6" s="3">
        <v>481328</v>
      </c>
      <c r="AS6" s="4">
        <v>1</v>
      </c>
    </row>
    <row r="7" spans="1:45">
      <c r="A7" s="1">
        <v>2</v>
      </c>
      <c r="B7" s="1" t="s">
        <v>31</v>
      </c>
      <c r="C7" s="3">
        <v>1124837</v>
      </c>
      <c r="D7" s="3">
        <v>70713</v>
      </c>
      <c r="E7" s="4">
        <f t="shared" ref="E7:E52" si="0">RANK(C7,$C$6:$C$52,0)</f>
        <v>23</v>
      </c>
      <c r="F7" s="4">
        <f t="shared" ref="F7:F52" si="1">+RANK(D7,$D$6:$D$52,0)</f>
        <v>40</v>
      </c>
      <c r="AK7" s="1">
        <v>46</v>
      </c>
      <c r="AL7" s="1" t="s">
        <v>75</v>
      </c>
      <c r="AM7" s="3">
        <v>4124870</v>
      </c>
      <c r="AN7" s="4">
        <v>2</v>
      </c>
      <c r="AP7" s="1">
        <v>23</v>
      </c>
      <c r="AQ7" s="1" t="s">
        <v>52</v>
      </c>
      <c r="AR7" s="3">
        <v>456932</v>
      </c>
      <c r="AS7" s="4">
        <v>2</v>
      </c>
    </row>
    <row r="8" spans="1:45">
      <c r="A8" s="1">
        <v>3</v>
      </c>
      <c r="B8" s="1" t="s">
        <v>32</v>
      </c>
      <c r="C8" s="3">
        <v>1173906</v>
      </c>
      <c r="D8" s="3">
        <v>73897</v>
      </c>
      <c r="E8" s="4">
        <f t="shared" si="0"/>
        <v>21</v>
      </c>
      <c r="F8" s="4">
        <f t="shared" si="1"/>
        <v>38</v>
      </c>
      <c r="AK8" s="1">
        <v>8</v>
      </c>
      <c r="AL8" s="1" t="s">
        <v>37</v>
      </c>
      <c r="AM8" s="3">
        <v>4086094</v>
      </c>
      <c r="AN8" s="4">
        <v>3</v>
      </c>
      <c r="AP8" s="1">
        <v>28</v>
      </c>
      <c r="AQ8" s="1" t="s">
        <v>57</v>
      </c>
      <c r="AR8" s="3">
        <v>428578</v>
      </c>
      <c r="AS8" s="4">
        <v>3</v>
      </c>
    </row>
    <row r="9" spans="1:45">
      <c r="A9" s="1">
        <v>4</v>
      </c>
      <c r="B9" s="1" t="s">
        <v>33</v>
      </c>
      <c r="C9" s="3">
        <v>2904880</v>
      </c>
      <c r="D9" s="3">
        <v>142323</v>
      </c>
      <c r="E9" s="4">
        <f t="shared" si="0"/>
        <v>10</v>
      </c>
      <c r="F9" s="4">
        <f t="shared" si="1"/>
        <v>28</v>
      </c>
      <c r="AK9" s="1">
        <v>1</v>
      </c>
      <c r="AL9" s="1" t="s">
        <v>30</v>
      </c>
      <c r="AM9" s="3">
        <v>3277439</v>
      </c>
      <c r="AN9" s="4">
        <v>4</v>
      </c>
      <c r="AP9" s="1">
        <v>8</v>
      </c>
      <c r="AQ9" s="1" t="s">
        <v>37</v>
      </c>
      <c r="AR9" s="3">
        <v>402694</v>
      </c>
      <c r="AS9" s="4">
        <v>4</v>
      </c>
    </row>
    <row r="10" spans="1:45">
      <c r="A10" s="1">
        <v>5</v>
      </c>
      <c r="B10" s="1" t="s">
        <v>34</v>
      </c>
      <c r="C10" s="3">
        <v>533640</v>
      </c>
      <c r="D10" s="3">
        <v>39720</v>
      </c>
      <c r="E10" s="4">
        <f t="shared" si="0"/>
        <v>36</v>
      </c>
      <c r="F10" s="4">
        <f t="shared" si="1"/>
        <v>45</v>
      </c>
      <c r="AK10" s="1">
        <v>12</v>
      </c>
      <c r="AL10" s="1" t="s">
        <v>41</v>
      </c>
      <c r="AM10" s="3">
        <v>3100802</v>
      </c>
      <c r="AN10" s="4">
        <v>5</v>
      </c>
      <c r="AP10" s="1">
        <v>22</v>
      </c>
      <c r="AQ10" s="1" t="s">
        <v>51</v>
      </c>
      <c r="AR10" s="3">
        <v>341838</v>
      </c>
      <c r="AS10" s="4">
        <v>5</v>
      </c>
    </row>
    <row r="11" spans="1:45">
      <c r="A11" s="1">
        <v>6</v>
      </c>
      <c r="B11" s="1" t="s">
        <v>35</v>
      </c>
      <c r="C11" s="3">
        <v>385471</v>
      </c>
      <c r="D11" s="3">
        <v>33011</v>
      </c>
      <c r="E11" s="4">
        <f t="shared" si="0"/>
        <v>42</v>
      </c>
      <c r="F11" s="4">
        <f t="shared" si="1"/>
        <v>47</v>
      </c>
      <c r="AK11" s="1">
        <v>43</v>
      </c>
      <c r="AL11" s="1" t="s">
        <v>72</v>
      </c>
      <c r="AM11" s="3">
        <v>3053741</v>
      </c>
      <c r="AN11" s="4">
        <v>6</v>
      </c>
      <c r="AP11" s="1">
        <v>46</v>
      </c>
      <c r="AQ11" s="1" t="s">
        <v>75</v>
      </c>
      <c r="AR11" s="3">
        <v>335180</v>
      </c>
      <c r="AS11" s="4">
        <v>6</v>
      </c>
    </row>
    <row r="12" spans="1:45">
      <c r="A12" s="1">
        <v>7</v>
      </c>
      <c r="B12" s="1" t="s">
        <v>36</v>
      </c>
      <c r="C12" s="3">
        <v>4186867</v>
      </c>
      <c r="D12" s="3">
        <v>156602</v>
      </c>
      <c r="E12" s="4">
        <f t="shared" si="0"/>
        <v>1</v>
      </c>
      <c r="F12" s="4">
        <f t="shared" si="1"/>
        <v>24</v>
      </c>
      <c r="AK12" s="1">
        <v>44</v>
      </c>
      <c r="AL12" s="1" t="s">
        <v>73</v>
      </c>
      <c r="AM12" s="3">
        <v>2989852</v>
      </c>
      <c r="AN12" s="4">
        <v>7</v>
      </c>
      <c r="AP12" s="1">
        <v>12</v>
      </c>
      <c r="AQ12" s="1" t="s">
        <v>41</v>
      </c>
      <c r="AR12" s="3">
        <v>334903</v>
      </c>
      <c r="AS12" s="4">
        <v>7</v>
      </c>
    </row>
    <row r="13" spans="1:45">
      <c r="A13" s="1">
        <v>8</v>
      </c>
      <c r="B13" s="1" t="s">
        <v>37</v>
      </c>
      <c r="C13" s="3">
        <v>4086094</v>
      </c>
      <c r="D13" s="3">
        <v>402694</v>
      </c>
      <c r="E13" s="4">
        <f t="shared" si="0"/>
        <v>3</v>
      </c>
      <c r="F13" s="4">
        <f t="shared" si="1"/>
        <v>4</v>
      </c>
      <c r="AK13" s="1">
        <v>45</v>
      </c>
      <c r="AL13" s="1" t="s">
        <v>74</v>
      </c>
      <c r="AM13" s="3">
        <v>2959039</v>
      </c>
      <c r="AN13" s="4">
        <v>8</v>
      </c>
      <c r="AP13" s="1">
        <v>9</v>
      </c>
      <c r="AQ13" s="1" t="s">
        <v>38</v>
      </c>
      <c r="AR13" s="3">
        <v>302817</v>
      </c>
      <c r="AS13" s="4">
        <v>8</v>
      </c>
    </row>
    <row r="14" spans="1:45">
      <c r="A14" s="1">
        <v>9</v>
      </c>
      <c r="B14" s="1" t="s">
        <v>38</v>
      </c>
      <c r="C14" s="3">
        <v>2933368</v>
      </c>
      <c r="D14" s="3">
        <v>302817</v>
      </c>
      <c r="E14" s="4">
        <f t="shared" si="0"/>
        <v>9</v>
      </c>
      <c r="F14" s="4">
        <f t="shared" si="1"/>
        <v>8</v>
      </c>
      <c r="AK14" s="1">
        <v>9</v>
      </c>
      <c r="AL14" s="1" t="s">
        <v>38</v>
      </c>
      <c r="AM14" s="3">
        <v>2933368</v>
      </c>
      <c r="AN14" s="4">
        <v>9</v>
      </c>
      <c r="AP14" s="1">
        <v>10</v>
      </c>
      <c r="AQ14" s="1" t="s">
        <v>39</v>
      </c>
      <c r="AR14" s="3">
        <v>300925</v>
      </c>
      <c r="AS14" s="4">
        <v>9</v>
      </c>
    </row>
    <row r="15" spans="1:45">
      <c r="A15" s="1">
        <v>10</v>
      </c>
      <c r="B15" s="1" t="s">
        <v>39</v>
      </c>
      <c r="C15" s="3">
        <v>2057541</v>
      </c>
      <c r="D15" s="3">
        <v>300925</v>
      </c>
      <c r="E15" s="4">
        <f t="shared" si="0"/>
        <v>14</v>
      </c>
      <c r="F15" s="4">
        <f t="shared" si="1"/>
        <v>9</v>
      </c>
      <c r="AK15" s="1">
        <v>4</v>
      </c>
      <c r="AL15" s="1" t="s">
        <v>33</v>
      </c>
      <c r="AM15" s="3">
        <v>2904880</v>
      </c>
      <c r="AN15" s="4">
        <v>10</v>
      </c>
      <c r="AP15" s="1">
        <v>44</v>
      </c>
      <c r="AQ15" s="1" t="s">
        <v>73</v>
      </c>
      <c r="AR15" s="3">
        <v>292300</v>
      </c>
      <c r="AS15" s="4">
        <v>10</v>
      </c>
    </row>
    <row r="16" spans="1:45">
      <c r="A16" s="1">
        <v>11</v>
      </c>
      <c r="B16" s="1" t="s">
        <v>40</v>
      </c>
      <c r="C16" s="3">
        <v>841123</v>
      </c>
      <c r="D16" s="3">
        <v>282672</v>
      </c>
      <c r="E16" s="4">
        <f t="shared" si="0"/>
        <v>26</v>
      </c>
      <c r="F16" s="4">
        <f t="shared" si="1"/>
        <v>12</v>
      </c>
      <c r="AK16" s="1">
        <v>40</v>
      </c>
      <c r="AL16" s="1" t="s">
        <v>69</v>
      </c>
      <c r="AM16" s="3">
        <v>2329616</v>
      </c>
      <c r="AN16" s="4">
        <v>11</v>
      </c>
      <c r="AP16" s="1">
        <v>1</v>
      </c>
      <c r="AQ16" s="1" t="s">
        <v>30</v>
      </c>
      <c r="AR16" s="3">
        <v>289263</v>
      </c>
      <c r="AS16" s="4">
        <v>11</v>
      </c>
    </row>
    <row r="17" spans="1:45">
      <c r="A17" s="1">
        <v>12</v>
      </c>
      <c r="B17" s="1" t="s">
        <v>41</v>
      </c>
      <c r="C17" s="3">
        <v>3100802</v>
      </c>
      <c r="D17" s="3">
        <v>334903</v>
      </c>
      <c r="E17" s="4">
        <f t="shared" si="0"/>
        <v>5</v>
      </c>
      <c r="F17" s="4">
        <f t="shared" si="1"/>
        <v>7</v>
      </c>
      <c r="AK17" s="1">
        <v>22</v>
      </c>
      <c r="AL17" s="1" t="s">
        <v>51</v>
      </c>
      <c r="AM17" s="3">
        <v>2204813</v>
      </c>
      <c r="AN17" s="4">
        <v>12</v>
      </c>
      <c r="AP17" s="1">
        <v>11</v>
      </c>
      <c r="AQ17" s="1" t="s">
        <v>40</v>
      </c>
      <c r="AR17" s="3">
        <v>282672</v>
      </c>
      <c r="AS17" s="4">
        <v>12</v>
      </c>
    </row>
    <row r="18" spans="1:45">
      <c r="A18" s="1">
        <v>13</v>
      </c>
      <c r="B18" s="1" t="s">
        <v>42</v>
      </c>
      <c r="C18" s="3">
        <v>321710</v>
      </c>
      <c r="D18" s="3">
        <v>131336</v>
      </c>
      <c r="E18" s="4">
        <f t="shared" si="0"/>
        <v>44</v>
      </c>
      <c r="F18" s="4">
        <f t="shared" si="1"/>
        <v>30</v>
      </c>
      <c r="AK18" s="1">
        <v>33</v>
      </c>
      <c r="AL18" s="1" t="s">
        <v>62</v>
      </c>
      <c r="AM18" s="3">
        <v>2082684</v>
      </c>
      <c r="AN18" s="4">
        <v>13</v>
      </c>
      <c r="AP18" s="1">
        <v>27</v>
      </c>
      <c r="AQ18" s="1" t="s">
        <v>56</v>
      </c>
      <c r="AR18" s="3">
        <v>274243</v>
      </c>
      <c r="AS18" s="4">
        <v>13</v>
      </c>
    </row>
    <row r="19" spans="1:45">
      <c r="A19" s="1">
        <v>14</v>
      </c>
      <c r="B19" s="1" t="s">
        <v>43</v>
      </c>
      <c r="C19" s="3">
        <v>507922</v>
      </c>
      <c r="D19" s="3">
        <v>165375</v>
      </c>
      <c r="E19" s="4">
        <f t="shared" si="0"/>
        <v>37</v>
      </c>
      <c r="F19" s="4">
        <f t="shared" si="1"/>
        <v>22</v>
      </c>
      <c r="AK19" s="1">
        <v>10</v>
      </c>
      <c r="AL19" s="1" t="s">
        <v>39</v>
      </c>
      <c r="AM19" s="3">
        <v>2057541</v>
      </c>
      <c r="AN19" s="4">
        <v>14</v>
      </c>
      <c r="AP19" s="1">
        <v>43</v>
      </c>
      <c r="AQ19" s="1" t="s">
        <v>72</v>
      </c>
      <c r="AR19" s="3">
        <v>253553</v>
      </c>
      <c r="AS19" s="4">
        <v>14</v>
      </c>
    </row>
    <row r="20" spans="1:45">
      <c r="A20" s="1">
        <v>15</v>
      </c>
      <c r="B20" s="1" t="s">
        <v>44</v>
      </c>
      <c r="C20" s="3">
        <v>494583</v>
      </c>
      <c r="D20" s="3">
        <v>59609</v>
      </c>
      <c r="E20" s="4">
        <f t="shared" si="0"/>
        <v>40</v>
      </c>
      <c r="F20" s="4">
        <f t="shared" si="1"/>
        <v>42</v>
      </c>
      <c r="AK20" s="1">
        <v>24</v>
      </c>
      <c r="AL20" s="1" t="s">
        <v>53</v>
      </c>
      <c r="AM20" s="3">
        <v>2006248</v>
      </c>
      <c r="AN20" s="4">
        <v>15</v>
      </c>
      <c r="AP20" s="1">
        <v>34</v>
      </c>
      <c r="AQ20" s="1" t="s">
        <v>63</v>
      </c>
      <c r="AR20" s="3">
        <v>246639</v>
      </c>
      <c r="AS20" s="4">
        <v>15</v>
      </c>
    </row>
    <row r="21" spans="1:45">
      <c r="A21" s="1">
        <v>16</v>
      </c>
      <c r="B21" s="1" t="s">
        <v>45</v>
      </c>
      <c r="C21" s="3">
        <v>182477</v>
      </c>
      <c r="D21" s="3">
        <v>57502</v>
      </c>
      <c r="E21" s="4">
        <f t="shared" si="0"/>
        <v>46</v>
      </c>
      <c r="F21" s="4">
        <f t="shared" si="1"/>
        <v>43</v>
      </c>
      <c r="AK21" s="1">
        <v>28</v>
      </c>
      <c r="AL21" s="1" t="s">
        <v>57</v>
      </c>
      <c r="AM21" s="3">
        <v>1913876</v>
      </c>
      <c r="AN21" s="4">
        <v>16</v>
      </c>
      <c r="AP21" s="1">
        <v>20</v>
      </c>
      <c r="AQ21" s="1" t="s">
        <v>49</v>
      </c>
      <c r="AR21" s="3">
        <v>246089</v>
      </c>
      <c r="AS21" s="4">
        <v>16</v>
      </c>
    </row>
    <row r="22" spans="1:45">
      <c r="A22" s="1">
        <v>17</v>
      </c>
      <c r="B22" s="1" t="s">
        <v>46</v>
      </c>
      <c r="C22" s="3">
        <v>581738</v>
      </c>
      <c r="D22" s="3">
        <v>63154</v>
      </c>
      <c r="E22" s="4">
        <f t="shared" si="0"/>
        <v>33</v>
      </c>
      <c r="F22" s="4">
        <f t="shared" si="1"/>
        <v>41</v>
      </c>
      <c r="AK22" s="1">
        <v>20</v>
      </c>
      <c r="AL22" s="1" t="s">
        <v>49</v>
      </c>
      <c r="AM22" s="3">
        <v>1474047</v>
      </c>
      <c r="AN22" s="4">
        <v>17</v>
      </c>
      <c r="AP22" s="1">
        <v>33</v>
      </c>
      <c r="AQ22" s="1" t="s">
        <v>62</v>
      </c>
      <c r="AR22" s="3">
        <v>235901</v>
      </c>
      <c r="AS22" s="4">
        <v>17</v>
      </c>
    </row>
    <row r="23" spans="1:45">
      <c r="A23" s="1">
        <v>18</v>
      </c>
      <c r="B23" s="1" t="s">
        <v>47</v>
      </c>
      <c r="C23" s="3">
        <v>179989</v>
      </c>
      <c r="D23" s="3">
        <v>34487</v>
      </c>
      <c r="E23" s="4">
        <f t="shared" si="0"/>
        <v>47</v>
      </c>
      <c r="F23" s="4">
        <f t="shared" si="1"/>
        <v>46</v>
      </c>
      <c r="AK23" s="1">
        <v>42</v>
      </c>
      <c r="AL23" s="1" t="s">
        <v>71</v>
      </c>
      <c r="AM23" s="3">
        <v>1457888</v>
      </c>
      <c r="AN23" s="4">
        <v>18</v>
      </c>
      <c r="AP23" s="1">
        <v>24</v>
      </c>
      <c r="AQ23" s="1" t="s">
        <v>53</v>
      </c>
      <c r="AR23" s="3">
        <v>229862</v>
      </c>
      <c r="AS23" s="4">
        <v>18</v>
      </c>
    </row>
    <row r="24" spans="1:45">
      <c r="A24" s="1">
        <v>19</v>
      </c>
      <c r="B24" s="1" t="s">
        <v>48</v>
      </c>
      <c r="C24" s="3">
        <v>1233976</v>
      </c>
      <c r="D24" s="3">
        <v>126334</v>
      </c>
      <c r="E24" s="4">
        <f t="shared" si="0"/>
        <v>20</v>
      </c>
      <c r="F24" s="4">
        <f t="shared" si="1"/>
        <v>31</v>
      </c>
      <c r="AK24" s="1">
        <v>23</v>
      </c>
      <c r="AL24" s="1" t="s">
        <v>52</v>
      </c>
      <c r="AM24" s="3">
        <v>1445918</v>
      </c>
      <c r="AN24" s="4">
        <v>19</v>
      </c>
      <c r="AP24" s="1">
        <v>45</v>
      </c>
      <c r="AQ24" s="1" t="s">
        <v>74</v>
      </c>
      <c r="AR24" s="3">
        <v>225479</v>
      </c>
      <c r="AS24" s="4">
        <v>19</v>
      </c>
    </row>
    <row r="25" spans="1:45">
      <c r="A25" s="1">
        <v>20</v>
      </c>
      <c r="B25" s="1" t="s">
        <v>49</v>
      </c>
      <c r="C25" s="3">
        <v>1474047</v>
      </c>
      <c r="D25" s="3">
        <v>246089</v>
      </c>
      <c r="E25" s="4">
        <f t="shared" si="0"/>
        <v>17</v>
      </c>
      <c r="F25" s="4">
        <f t="shared" si="1"/>
        <v>16</v>
      </c>
      <c r="AK25" s="1">
        <v>19</v>
      </c>
      <c r="AL25" s="1" t="s">
        <v>48</v>
      </c>
      <c r="AM25" s="3">
        <v>1233976</v>
      </c>
      <c r="AN25" s="4">
        <v>20</v>
      </c>
      <c r="AP25" s="1">
        <v>21</v>
      </c>
      <c r="AQ25" s="1" t="s">
        <v>50</v>
      </c>
      <c r="AR25" s="3">
        <v>212492</v>
      </c>
      <c r="AS25" s="4">
        <v>20</v>
      </c>
    </row>
    <row r="26" spans="1:45">
      <c r="A26" s="1">
        <v>21</v>
      </c>
      <c r="B26" s="1" t="s">
        <v>50</v>
      </c>
      <c r="C26" s="3">
        <v>1085729</v>
      </c>
      <c r="D26" s="3">
        <v>212492</v>
      </c>
      <c r="E26" s="4">
        <f t="shared" si="0"/>
        <v>24</v>
      </c>
      <c r="F26" s="4">
        <f t="shared" si="1"/>
        <v>20</v>
      </c>
      <c r="AK26" s="1">
        <v>3</v>
      </c>
      <c r="AL26" s="1" t="s">
        <v>32</v>
      </c>
      <c r="AM26" s="3">
        <v>1173906</v>
      </c>
      <c r="AN26" s="4">
        <v>21</v>
      </c>
      <c r="AP26" s="1">
        <v>42</v>
      </c>
      <c r="AQ26" s="1" t="s">
        <v>71</v>
      </c>
      <c r="AR26" s="3">
        <v>183355</v>
      </c>
      <c r="AS26" s="4">
        <v>21</v>
      </c>
    </row>
    <row r="27" spans="1:45">
      <c r="A27" s="1">
        <v>22</v>
      </c>
      <c r="B27" s="1" t="s">
        <v>51</v>
      </c>
      <c r="C27" s="3">
        <v>2204813</v>
      </c>
      <c r="D27" s="3">
        <v>341838</v>
      </c>
      <c r="E27" s="4">
        <f t="shared" si="0"/>
        <v>12</v>
      </c>
      <c r="F27" s="4">
        <f t="shared" si="1"/>
        <v>5</v>
      </c>
      <c r="AK27" s="1">
        <v>34</v>
      </c>
      <c r="AL27" s="1" t="s">
        <v>63</v>
      </c>
      <c r="AM27" s="3">
        <v>1145818</v>
      </c>
      <c r="AN27" s="4">
        <v>22</v>
      </c>
      <c r="AP27" s="1">
        <v>14</v>
      </c>
      <c r="AQ27" s="1" t="s">
        <v>43</v>
      </c>
      <c r="AR27" s="3">
        <v>165375</v>
      </c>
      <c r="AS27" s="4">
        <v>22</v>
      </c>
    </row>
    <row r="28" spans="1:45">
      <c r="A28" s="1">
        <v>23</v>
      </c>
      <c r="B28" s="1" t="s">
        <v>52</v>
      </c>
      <c r="C28" s="3">
        <v>1445918</v>
      </c>
      <c r="D28" s="3">
        <v>456932</v>
      </c>
      <c r="E28" s="4">
        <f t="shared" si="0"/>
        <v>19</v>
      </c>
      <c r="F28" s="4">
        <f t="shared" si="1"/>
        <v>2</v>
      </c>
      <c r="AK28" s="1">
        <v>2</v>
      </c>
      <c r="AL28" s="1" t="s">
        <v>31</v>
      </c>
      <c r="AM28" s="3">
        <v>1124837</v>
      </c>
      <c r="AN28" s="4">
        <v>23</v>
      </c>
      <c r="AP28" s="1">
        <v>38</v>
      </c>
      <c r="AQ28" s="1" t="s">
        <v>67</v>
      </c>
      <c r="AR28" s="3">
        <v>159067</v>
      </c>
      <c r="AS28" s="4">
        <v>23</v>
      </c>
    </row>
    <row r="29" spans="1:45">
      <c r="A29" s="1">
        <v>24</v>
      </c>
      <c r="B29" s="1" t="s">
        <v>53</v>
      </c>
      <c r="C29" s="3">
        <v>2006248</v>
      </c>
      <c r="D29" s="3">
        <v>229862</v>
      </c>
      <c r="E29" s="4">
        <f t="shared" si="0"/>
        <v>15</v>
      </c>
      <c r="F29" s="4">
        <f t="shared" si="1"/>
        <v>18</v>
      </c>
      <c r="AK29" s="1">
        <v>21</v>
      </c>
      <c r="AL29" s="1" t="s">
        <v>50</v>
      </c>
      <c r="AM29" s="3">
        <v>1085729</v>
      </c>
      <c r="AN29" s="4">
        <v>24</v>
      </c>
      <c r="AP29" s="1">
        <v>7</v>
      </c>
      <c r="AQ29" s="1" t="s">
        <v>36</v>
      </c>
      <c r="AR29" s="3">
        <v>156602</v>
      </c>
      <c r="AS29" s="4">
        <v>24</v>
      </c>
    </row>
    <row r="30" spans="1:45">
      <c r="A30" s="1">
        <v>25</v>
      </c>
      <c r="B30" s="1" t="s">
        <v>54</v>
      </c>
      <c r="C30" s="3">
        <v>599412</v>
      </c>
      <c r="D30" s="3">
        <v>134698</v>
      </c>
      <c r="E30" s="4">
        <f t="shared" si="0"/>
        <v>31</v>
      </c>
      <c r="F30" s="4">
        <f t="shared" si="1"/>
        <v>29</v>
      </c>
      <c r="AK30" s="1">
        <v>35</v>
      </c>
      <c r="AL30" s="1" t="s">
        <v>64</v>
      </c>
      <c r="AM30" s="3">
        <v>1047014</v>
      </c>
      <c r="AN30" s="4">
        <v>25</v>
      </c>
      <c r="AP30" s="1">
        <v>41</v>
      </c>
      <c r="AQ30" s="1" t="s">
        <v>70</v>
      </c>
      <c r="AR30" s="3">
        <v>153330</v>
      </c>
      <c r="AS30" s="4">
        <v>25</v>
      </c>
    </row>
    <row r="31" spans="1:45">
      <c r="A31" s="1">
        <v>26</v>
      </c>
      <c r="B31" s="1" t="s">
        <v>55</v>
      </c>
      <c r="C31" s="3">
        <v>442762</v>
      </c>
      <c r="D31" s="3">
        <v>95761</v>
      </c>
      <c r="E31" s="4">
        <f t="shared" si="0"/>
        <v>41</v>
      </c>
      <c r="F31" s="4">
        <f t="shared" si="1"/>
        <v>35</v>
      </c>
      <c r="AK31" s="1">
        <v>11</v>
      </c>
      <c r="AL31" s="1" t="s">
        <v>40</v>
      </c>
      <c r="AM31" s="3">
        <v>841123</v>
      </c>
      <c r="AN31" s="4">
        <v>26</v>
      </c>
      <c r="AP31" s="1">
        <v>35</v>
      </c>
      <c r="AQ31" s="1" t="s">
        <v>64</v>
      </c>
      <c r="AR31" s="3">
        <v>149488</v>
      </c>
      <c r="AS31" s="4">
        <v>26</v>
      </c>
    </row>
    <row r="32" spans="1:45">
      <c r="A32" s="1">
        <v>27</v>
      </c>
      <c r="B32" s="1" t="s">
        <v>56</v>
      </c>
      <c r="C32" s="3">
        <v>596286</v>
      </c>
      <c r="D32" s="3">
        <v>274243</v>
      </c>
      <c r="E32" s="4">
        <f t="shared" si="0"/>
        <v>32</v>
      </c>
      <c r="F32" s="4">
        <f t="shared" si="1"/>
        <v>13</v>
      </c>
      <c r="AK32" s="1">
        <v>30</v>
      </c>
      <c r="AL32" s="1" t="s">
        <v>59</v>
      </c>
      <c r="AM32" s="3">
        <v>800973</v>
      </c>
      <c r="AN32" s="4">
        <v>27</v>
      </c>
      <c r="AP32" s="1">
        <v>37</v>
      </c>
      <c r="AQ32" s="1" t="s">
        <v>66</v>
      </c>
      <c r="AR32" s="3">
        <v>148944</v>
      </c>
      <c r="AS32" s="4">
        <v>27</v>
      </c>
    </row>
    <row r="33" spans="1:45">
      <c r="A33" s="1">
        <v>28</v>
      </c>
      <c r="B33" s="1" t="s">
        <v>57</v>
      </c>
      <c r="C33" s="3">
        <v>1913876</v>
      </c>
      <c r="D33" s="3">
        <v>428578</v>
      </c>
      <c r="E33" s="4">
        <f t="shared" si="0"/>
        <v>16</v>
      </c>
      <c r="F33" s="4">
        <f t="shared" si="1"/>
        <v>3</v>
      </c>
      <c r="AK33" s="1">
        <v>39</v>
      </c>
      <c r="AL33" s="1" t="s">
        <v>68</v>
      </c>
      <c r="AM33" s="3">
        <v>697687</v>
      </c>
      <c r="AN33" s="4">
        <v>28</v>
      </c>
      <c r="AP33" s="1">
        <v>4</v>
      </c>
      <c r="AQ33" s="1" t="s">
        <v>33</v>
      </c>
      <c r="AR33" s="3">
        <v>142323</v>
      </c>
      <c r="AS33" s="4">
        <v>28</v>
      </c>
    </row>
    <row r="34" spans="1:45">
      <c r="A34" s="1">
        <v>29</v>
      </c>
      <c r="B34" s="1" t="s">
        <v>58</v>
      </c>
      <c r="C34" s="3">
        <v>496094</v>
      </c>
      <c r="D34" s="3">
        <v>86030</v>
      </c>
      <c r="E34" s="4">
        <f t="shared" si="0"/>
        <v>39</v>
      </c>
      <c r="F34" s="4">
        <f t="shared" si="1"/>
        <v>36</v>
      </c>
      <c r="AK34" s="1">
        <v>38</v>
      </c>
      <c r="AL34" s="1" t="s">
        <v>67</v>
      </c>
      <c r="AM34" s="3">
        <v>685194</v>
      </c>
      <c r="AN34" s="4">
        <v>29</v>
      </c>
      <c r="AP34" s="1">
        <v>25</v>
      </c>
      <c r="AQ34" s="1" t="s">
        <v>54</v>
      </c>
      <c r="AR34" s="3">
        <v>134698</v>
      </c>
      <c r="AS34" s="4">
        <v>29</v>
      </c>
    </row>
    <row r="35" spans="1:45">
      <c r="A35" s="1">
        <v>30</v>
      </c>
      <c r="B35" s="1" t="s">
        <v>59</v>
      </c>
      <c r="C35" s="3">
        <v>800973</v>
      </c>
      <c r="D35" s="3">
        <v>83024</v>
      </c>
      <c r="E35" s="4">
        <f t="shared" si="0"/>
        <v>27</v>
      </c>
      <c r="F35" s="4">
        <f t="shared" si="1"/>
        <v>37</v>
      </c>
      <c r="AK35" s="1">
        <v>41</v>
      </c>
      <c r="AL35" s="1" t="s">
        <v>70</v>
      </c>
      <c r="AM35" s="3">
        <v>632949</v>
      </c>
      <c r="AN35" s="4">
        <v>30</v>
      </c>
      <c r="AP35" s="1">
        <v>13</v>
      </c>
      <c r="AQ35" s="1" t="s">
        <v>42</v>
      </c>
      <c r="AR35" s="3">
        <v>131336</v>
      </c>
      <c r="AS35" s="4">
        <v>30</v>
      </c>
    </row>
    <row r="36" spans="1:45">
      <c r="A36" s="1">
        <v>31</v>
      </c>
      <c r="B36" s="1" t="s">
        <v>60</v>
      </c>
      <c r="C36" s="3">
        <v>348177</v>
      </c>
      <c r="D36" s="3">
        <v>71789</v>
      </c>
      <c r="E36" s="4">
        <f t="shared" si="0"/>
        <v>43</v>
      </c>
      <c r="F36" s="4">
        <f t="shared" si="1"/>
        <v>39</v>
      </c>
      <c r="AK36" s="1">
        <v>25</v>
      </c>
      <c r="AL36" s="1" t="s">
        <v>54</v>
      </c>
      <c r="AM36" s="3">
        <v>599412</v>
      </c>
      <c r="AN36" s="4">
        <v>31</v>
      </c>
      <c r="AP36" s="1">
        <v>19</v>
      </c>
      <c r="AQ36" s="1" t="s">
        <v>48</v>
      </c>
      <c r="AR36" s="3">
        <v>126334</v>
      </c>
      <c r="AS36" s="4">
        <v>31</v>
      </c>
    </row>
    <row r="37" spans="1:45">
      <c r="A37" s="1">
        <v>32</v>
      </c>
      <c r="B37" s="1" t="s">
        <v>61</v>
      </c>
      <c r="C37" s="3">
        <v>313451</v>
      </c>
      <c r="D37" s="3">
        <v>51266</v>
      </c>
      <c r="E37" s="4">
        <f t="shared" si="0"/>
        <v>45</v>
      </c>
      <c r="F37" s="4">
        <f t="shared" si="1"/>
        <v>44</v>
      </c>
      <c r="AK37" s="1">
        <v>27</v>
      </c>
      <c r="AL37" s="1" t="s">
        <v>56</v>
      </c>
      <c r="AM37" s="3">
        <v>596286</v>
      </c>
      <c r="AN37" s="4">
        <v>32</v>
      </c>
      <c r="AP37" s="1">
        <v>47</v>
      </c>
      <c r="AQ37" s="1" t="s">
        <v>76</v>
      </c>
      <c r="AR37" s="3">
        <v>107635</v>
      </c>
      <c r="AS37" s="4">
        <v>32</v>
      </c>
    </row>
    <row r="38" spans="1:45">
      <c r="A38" s="1">
        <v>33</v>
      </c>
      <c r="B38" s="1" t="s">
        <v>62</v>
      </c>
      <c r="C38" s="3">
        <v>2082684</v>
      </c>
      <c r="D38" s="3">
        <v>235901</v>
      </c>
      <c r="E38" s="4">
        <f t="shared" si="0"/>
        <v>13</v>
      </c>
      <c r="F38" s="4">
        <f t="shared" si="1"/>
        <v>17</v>
      </c>
      <c r="AK38" s="1">
        <v>17</v>
      </c>
      <c r="AL38" s="1" t="s">
        <v>46</v>
      </c>
      <c r="AM38" s="3">
        <v>581738</v>
      </c>
      <c r="AN38" s="4">
        <v>33</v>
      </c>
      <c r="AP38" s="1">
        <v>39</v>
      </c>
      <c r="AQ38" s="1" t="s">
        <v>68</v>
      </c>
      <c r="AR38" s="3">
        <v>102549</v>
      </c>
      <c r="AS38" s="4">
        <v>33</v>
      </c>
    </row>
    <row r="39" spans="1:45">
      <c r="A39" s="1">
        <v>34</v>
      </c>
      <c r="B39" s="1" t="s">
        <v>63</v>
      </c>
      <c r="C39" s="3">
        <v>1145818</v>
      </c>
      <c r="D39" s="3">
        <v>246639</v>
      </c>
      <c r="E39" s="4">
        <f t="shared" si="0"/>
        <v>22</v>
      </c>
      <c r="F39" s="4">
        <f t="shared" si="1"/>
        <v>15</v>
      </c>
      <c r="AK39" s="1">
        <v>47</v>
      </c>
      <c r="AL39" s="1" t="s">
        <v>76</v>
      </c>
      <c r="AM39" s="3">
        <v>564639</v>
      </c>
      <c r="AN39" s="4">
        <v>34</v>
      </c>
      <c r="AP39" s="1">
        <v>36</v>
      </c>
      <c r="AQ39" s="1" t="s">
        <v>65</v>
      </c>
      <c r="AR39" s="3">
        <v>98837</v>
      </c>
      <c r="AS39" s="4">
        <v>34</v>
      </c>
    </row>
    <row r="40" spans="1:45">
      <c r="A40" s="1">
        <v>35</v>
      </c>
      <c r="B40" s="1" t="s">
        <v>64</v>
      </c>
      <c r="C40" s="3">
        <v>1047014</v>
      </c>
      <c r="D40" s="3">
        <v>149488</v>
      </c>
      <c r="E40" s="4">
        <f t="shared" si="0"/>
        <v>25</v>
      </c>
      <c r="F40" s="4">
        <f t="shared" si="1"/>
        <v>26</v>
      </c>
      <c r="AK40" s="1">
        <v>37</v>
      </c>
      <c r="AL40" s="1" t="s">
        <v>66</v>
      </c>
      <c r="AM40" s="3">
        <v>536581</v>
      </c>
      <c r="AN40" s="4">
        <v>35</v>
      </c>
      <c r="AP40" s="1">
        <v>26</v>
      </c>
      <c r="AQ40" s="1" t="s">
        <v>55</v>
      </c>
      <c r="AR40" s="3">
        <v>95761</v>
      </c>
      <c r="AS40" s="4">
        <v>35</v>
      </c>
    </row>
    <row r="41" spans="1:45">
      <c r="A41" s="1">
        <v>36</v>
      </c>
      <c r="B41" s="1" t="s">
        <v>65</v>
      </c>
      <c r="C41" s="3">
        <v>497903</v>
      </c>
      <c r="D41" s="3">
        <v>98837</v>
      </c>
      <c r="E41" s="4">
        <f t="shared" si="0"/>
        <v>38</v>
      </c>
      <c r="F41" s="4">
        <f t="shared" si="1"/>
        <v>34</v>
      </c>
      <c r="AK41" s="1">
        <v>5</v>
      </c>
      <c r="AL41" s="1" t="s">
        <v>34</v>
      </c>
      <c r="AM41" s="3">
        <v>533640</v>
      </c>
      <c r="AN41" s="4">
        <v>36</v>
      </c>
      <c r="AP41" s="1">
        <v>29</v>
      </c>
      <c r="AQ41" s="1" t="s">
        <v>58</v>
      </c>
      <c r="AR41" s="3">
        <v>86030</v>
      </c>
      <c r="AS41" s="4">
        <v>36</v>
      </c>
    </row>
    <row r="42" spans="1:45">
      <c r="A42" s="1">
        <v>37</v>
      </c>
      <c r="B42" s="1" t="s">
        <v>66</v>
      </c>
      <c r="C42" s="3">
        <v>536581</v>
      </c>
      <c r="D42" s="3">
        <v>148944</v>
      </c>
      <c r="E42" s="4">
        <f t="shared" si="0"/>
        <v>35</v>
      </c>
      <c r="F42" s="4">
        <f t="shared" si="1"/>
        <v>27</v>
      </c>
      <c r="AK42" s="1">
        <v>14</v>
      </c>
      <c r="AL42" s="1" t="s">
        <v>43</v>
      </c>
      <c r="AM42" s="3">
        <v>507922</v>
      </c>
      <c r="AN42" s="4">
        <v>37</v>
      </c>
      <c r="AP42" s="1">
        <v>30</v>
      </c>
      <c r="AQ42" s="1" t="s">
        <v>59</v>
      </c>
      <c r="AR42" s="3">
        <v>83024</v>
      </c>
      <c r="AS42" s="4">
        <v>37</v>
      </c>
    </row>
    <row r="43" spans="1:45">
      <c r="A43" s="1">
        <v>38</v>
      </c>
      <c r="B43" s="1" t="s">
        <v>67</v>
      </c>
      <c r="C43" s="3">
        <v>685194</v>
      </c>
      <c r="D43" s="3">
        <v>159067</v>
      </c>
      <c r="E43" s="4">
        <f t="shared" si="0"/>
        <v>29</v>
      </c>
      <c r="F43" s="4">
        <f t="shared" si="1"/>
        <v>23</v>
      </c>
      <c r="AK43" s="1">
        <v>36</v>
      </c>
      <c r="AL43" s="1" t="s">
        <v>65</v>
      </c>
      <c r="AM43" s="3">
        <v>497903</v>
      </c>
      <c r="AN43" s="4">
        <v>38</v>
      </c>
      <c r="AP43" s="1">
        <v>3</v>
      </c>
      <c r="AQ43" s="1" t="s">
        <v>32</v>
      </c>
      <c r="AR43" s="3">
        <v>73897</v>
      </c>
      <c r="AS43" s="4">
        <v>38</v>
      </c>
    </row>
    <row r="44" spans="1:45">
      <c r="A44" s="1">
        <v>39</v>
      </c>
      <c r="B44" s="1" t="s">
        <v>68</v>
      </c>
      <c r="C44" s="3">
        <v>697687</v>
      </c>
      <c r="D44" s="3">
        <v>102549</v>
      </c>
      <c r="E44" s="4">
        <f t="shared" si="0"/>
        <v>28</v>
      </c>
      <c r="F44" s="4">
        <f t="shared" si="1"/>
        <v>33</v>
      </c>
      <c r="AK44" s="1">
        <v>29</v>
      </c>
      <c r="AL44" s="1" t="s">
        <v>58</v>
      </c>
      <c r="AM44" s="3">
        <v>496094</v>
      </c>
      <c r="AN44" s="4">
        <v>39</v>
      </c>
      <c r="AP44" s="1">
        <v>31</v>
      </c>
      <c r="AQ44" s="1" t="s">
        <v>60</v>
      </c>
      <c r="AR44" s="3">
        <v>71789</v>
      </c>
      <c r="AS44" s="4">
        <v>39</v>
      </c>
    </row>
    <row r="45" spans="1:45">
      <c r="A45" s="1">
        <v>40</v>
      </c>
      <c r="B45" s="1" t="s">
        <v>69</v>
      </c>
      <c r="C45" s="3">
        <v>2329616</v>
      </c>
      <c r="D45" s="3">
        <v>481328</v>
      </c>
      <c r="E45" s="4">
        <f t="shared" si="0"/>
        <v>11</v>
      </c>
      <c r="F45" s="4">
        <f t="shared" si="1"/>
        <v>1</v>
      </c>
      <c r="AK45" s="1">
        <v>15</v>
      </c>
      <c r="AL45" s="1" t="s">
        <v>44</v>
      </c>
      <c r="AM45" s="3">
        <v>494583</v>
      </c>
      <c r="AN45" s="4">
        <v>40</v>
      </c>
      <c r="AP45" s="1">
        <v>2</v>
      </c>
      <c r="AQ45" s="1" t="s">
        <v>31</v>
      </c>
      <c r="AR45" s="3">
        <v>70713</v>
      </c>
      <c r="AS45" s="4">
        <v>40</v>
      </c>
    </row>
    <row r="46" spans="1:45">
      <c r="A46" s="1">
        <v>41</v>
      </c>
      <c r="B46" s="1" t="s">
        <v>70</v>
      </c>
      <c r="C46" s="3">
        <v>632949</v>
      </c>
      <c r="D46" s="3">
        <v>153330</v>
      </c>
      <c r="E46" s="4">
        <f t="shared" si="0"/>
        <v>30</v>
      </c>
      <c r="F46" s="4">
        <f t="shared" si="1"/>
        <v>25</v>
      </c>
      <c r="AK46" s="1">
        <v>26</v>
      </c>
      <c r="AL46" s="1" t="s">
        <v>55</v>
      </c>
      <c r="AM46" s="3">
        <v>442762</v>
      </c>
      <c r="AN46" s="4">
        <v>41</v>
      </c>
      <c r="AP46" s="1">
        <v>17</v>
      </c>
      <c r="AQ46" s="1" t="s">
        <v>46</v>
      </c>
      <c r="AR46" s="3">
        <v>63154</v>
      </c>
      <c r="AS46" s="4">
        <v>41</v>
      </c>
    </row>
    <row r="47" spans="1:45">
      <c r="A47" s="1">
        <v>42</v>
      </c>
      <c r="B47" s="1" t="s">
        <v>71</v>
      </c>
      <c r="C47" s="3">
        <v>1457888</v>
      </c>
      <c r="D47" s="3">
        <v>183355</v>
      </c>
      <c r="E47" s="4">
        <f t="shared" si="0"/>
        <v>18</v>
      </c>
      <c r="F47" s="4">
        <f t="shared" si="1"/>
        <v>21</v>
      </c>
      <c r="AK47" s="1">
        <v>6</v>
      </c>
      <c r="AL47" s="1" t="s">
        <v>35</v>
      </c>
      <c r="AM47" s="3">
        <v>385471</v>
      </c>
      <c r="AN47" s="4">
        <v>42</v>
      </c>
      <c r="AP47" s="1">
        <v>15</v>
      </c>
      <c r="AQ47" s="1" t="s">
        <v>44</v>
      </c>
      <c r="AR47" s="3">
        <v>59609</v>
      </c>
      <c r="AS47" s="4">
        <v>42</v>
      </c>
    </row>
    <row r="48" spans="1:45">
      <c r="A48" s="1">
        <v>43</v>
      </c>
      <c r="B48" s="1" t="s">
        <v>72</v>
      </c>
      <c r="C48" s="3">
        <v>3053741</v>
      </c>
      <c r="D48" s="3">
        <v>253553</v>
      </c>
      <c r="E48" s="4">
        <f t="shared" si="0"/>
        <v>6</v>
      </c>
      <c r="F48" s="4">
        <f t="shared" si="1"/>
        <v>14</v>
      </c>
      <c r="AK48" s="1">
        <v>31</v>
      </c>
      <c r="AL48" s="1" t="s">
        <v>60</v>
      </c>
      <c r="AM48" s="3">
        <v>348177</v>
      </c>
      <c r="AN48" s="4">
        <v>43</v>
      </c>
      <c r="AP48" s="1">
        <v>16</v>
      </c>
      <c r="AQ48" s="1" t="s">
        <v>45</v>
      </c>
      <c r="AR48" s="3">
        <v>57502</v>
      </c>
      <c r="AS48" s="4">
        <v>43</v>
      </c>
    </row>
    <row r="49" spans="1:45">
      <c r="A49" s="1">
        <v>44</v>
      </c>
      <c r="B49" s="1" t="s">
        <v>73</v>
      </c>
      <c r="C49" s="3">
        <v>2989852</v>
      </c>
      <c r="D49" s="3">
        <v>292300</v>
      </c>
      <c r="E49" s="4">
        <f t="shared" si="0"/>
        <v>7</v>
      </c>
      <c r="F49" s="4">
        <f t="shared" si="1"/>
        <v>10</v>
      </c>
      <c r="AK49" s="1">
        <v>13</v>
      </c>
      <c r="AL49" s="1" t="s">
        <v>42</v>
      </c>
      <c r="AM49" s="3">
        <v>321710</v>
      </c>
      <c r="AN49" s="4">
        <v>44</v>
      </c>
      <c r="AP49" s="1">
        <v>32</v>
      </c>
      <c r="AQ49" s="1" t="s">
        <v>61</v>
      </c>
      <c r="AR49" s="3">
        <v>51266</v>
      </c>
      <c r="AS49" s="4">
        <v>44</v>
      </c>
    </row>
    <row r="50" spans="1:45">
      <c r="A50" s="1">
        <v>45</v>
      </c>
      <c r="B50" s="1" t="s">
        <v>74</v>
      </c>
      <c r="C50" s="3">
        <v>2959039</v>
      </c>
      <c r="D50" s="3">
        <v>225479</v>
      </c>
      <c r="E50" s="4">
        <f t="shared" si="0"/>
        <v>8</v>
      </c>
      <c r="F50" s="4">
        <f t="shared" si="1"/>
        <v>19</v>
      </c>
      <c r="AK50" s="1">
        <v>32</v>
      </c>
      <c r="AL50" s="1" t="s">
        <v>61</v>
      </c>
      <c r="AM50" s="3">
        <v>313451</v>
      </c>
      <c r="AN50" s="4">
        <v>45</v>
      </c>
      <c r="AP50" s="1">
        <v>5</v>
      </c>
      <c r="AQ50" s="1" t="s">
        <v>34</v>
      </c>
      <c r="AR50" s="3">
        <v>39720</v>
      </c>
      <c r="AS50" s="4">
        <v>45</v>
      </c>
    </row>
    <row r="51" spans="1:45">
      <c r="A51" s="1">
        <v>46</v>
      </c>
      <c r="B51" s="1" t="s">
        <v>75</v>
      </c>
      <c r="C51" s="3">
        <v>4124870</v>
      </c>
      <c r="D51" s="3">
        <v>335180</v>
      </c>
      <c r="E51" s="4">
        <f t="shared" si="0"/>
        <v>2</v>
      </c>
      <c r="F51" s="4">
        <f t="shared" si="1"/>
        <v>6</v>
      </c>
      <c r="AK51" s="1">
        <v>16</v>
      </c>
      <c r="AL51" s="1" t="s">
        <v>45</v>
      </c>
      <c r="AM51" s="3">
        <v>182477</v>
      </c>
      <c r="AN51" s="4">
        <v>46</v>
      </c>
      <c r="AP51" s="1">
        <v>18</v>
      </c>
      <c r="AQ51" s="1" t="s">
        <v>47</v>
      </c>
      <c r="AR51" s="3">
        <v>34487</v>
      </c>
      <c r="AS51" s="4">
        <v>46</v>
      </c>
    </row>
    <row r="52" spans="1:45">
      <c r="A52" s="1">
        <v>47</v>
      </c>
      <c r="B52" s="1" t="s">
        <v>76</v>
      </c>
      <c r="C52" s="3">
        <v>564639</v>
      </c>
      <c r="D52" s="3">
        <v>107635</v>
      </c>
      <c r="E52" s="4">
        <f t="shared" si="0"/>
        <v>34</v>
      </c>
      <c r="F52" s="4">
        <f t="shared" si="1"/>
        <v>32</v>
      </c>
      <c r="AK52" s="1">
        <v>18</v>
      </c>
      <c r="AL52" s="1" t="s">
        <v>47</v>
      </c>
      <c r="AM52" s="3">
        <v>179989</v>
      </c>
      <c r="AN52" s="4">
        <v>47</v>
      </c>
      <c r="AP52" s="1">
        <v>6</v>
      </c>
      <c r="AQ52" s="1" t="s">
        <v>35</v>
      </c>
      <c r="AR52" s="3">
        <v>33011</v>
      </c>
      <c r="AS52" s="4">
        <v>47</v>
      </c>
    </row>
    <row r="53" spans="1:45">
      <c r="B53" s="1" t="s">
        <v>1</v>
      </c>
      <c r="C53" s="3">
        <v>68641620</v>
      </c>
      <c r="D53" s="3">
        <v>8953520</v>
      </c>
      <c r="AL53" s="1" t="s">
        <v>1</v>
      </c>
      <c r="AM53" s="3">
        <v>68641620</v>
      </c>
      <c r="AQ53" s="1" t="s">
        <v>1</v>
      </c>
      <c r="AR53" s="3">
        <v>8953520</v>
      </c>
    </row>
    <row r="54" spans="1:45">
      <c r="B54" s="1" t="s">
        <v>7</v>
      </c>
      <c r="C54" s="3">
        <f>SUM(C6:C52)-C53</f>
        <v>4</v>
      </c>
      <c r="D54" s="3">
        <f>SUM(D6:D52)-D53</f>
        <v>4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自然エネルギー発電量推計</vt:lpstr>
      <vt:lpstr>20140331都道府県別認定容量・導入量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</dc:creator>
  <cp:lastModifiedBy>NEC</cp:lastModifiedBy>
  <dcterms:created xsi:type="dcterms:W3CDTF">2014-07-07T04:47:14Z</dcterms:created>
  <dcterms:modified xsi:type="dcterms:W3CDTF">2014-12-21T03:12:45Z</dcterms:modified>
</cp:coreProperties>
</file>