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EC\Desktop\"/>
    </mc:Choice>
  </mc:AlternateContent>
  <bookViews>
    <workbookView xWindow="0" yWindow="0" windowWidth="19368" windowHeight="12132"/>
  </bookViews>
  <sheets>
    <sheet name="決算カード様式2012FJK" sheetId="1" r:id="rId1"/>
  </sheets>
  <definedNames>
    <definedName name="_xlnm.Print_Area" localSheetId="0">決算カード様式2012FJK!$A$1:$Z$72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55" i="1" l="1"/>
  <c r="O54" i="1"/>
  <c r="O53" i="1"/>
  <c r="O52" i="1"/>
  <c r="O51" i="1"/>
  <c r="O50" i="1"/>
  <c r="O49" i="1"/>
  <c r="O48" i="1"/>
  <c r="O47" i="1"/>
  <c r="O46" i="1"/>
  <c r="O45" i="1"/>
  <c r="O44" i="1"/>
  <c r="O43" i="1"/>
  <c r="O42" i="1"/>
  <c r="J57" i="1"/>
  <c r="J56" i="1"/>
  <c r="J55" i="1"/>
  <c r="J54" i="1"/>
  <c r="J53" i="1"/>
  <c r="J52" i="1"/>
  <c r="J51" i="1"/>
  <c r="J50" i="1"/>
  <c r="J49" i="1"/>
  <c r="J48" i="1"/>
  <c r="J47" i="1"/>
  <c r="J46" i="1"/>
  <c r="J45" i="1"/>
  <c r="J44" i="1"/>
  <c r="J43" i="1"/>
  <c r="J42" i="1"/>
  <c r="D64" i="1"/>
  <c r="D63" i="1"/>
  <c r="D62" i="1"/>
  <c r="D61" i="1"/>
  <c r="D60" i="1"/>
  <c r="D59" i="1"/>
  <c r="D58" i="1"/>
  <c r="D57" i="1"/>
  <c r="D56" i="1"/>
  <c r="D55" i="1"/>
  <c r="D54" i="1"/>
  <c r="D53" i="1"/>
  <c r="D52" i="1"/>
  <c r="D51" i="1"/>
  <c r="D50" i="1"/>
  <c r="D49" i="1"/>
  <c r="D48" i="1"/>
  <c r="D47" i="1"/>
  <c r="D46" i="1"/>
  <c r="D45" i="1"/>
  <c r="D44" i="1"/>
  <c r="D43" i="1"/>
  <c r="D42" i="1"/>
  <c r="L38" i="1"/>
  <c r="L36" i="1"/>
  <c r="L35" i="1"/>
  <c r="L34" i="1"/>
  <c r="L33" i="1"/>
  <c r="L32" i="1"/>
  <c r="L31" i="1"/>
  <c r="L30" i="1"/>
  <c r="L28" i="1"/>
  <c r="L26" i="1"/>
  <c r="L24" i="1"/>
  <c r="L23" i="1"/>
  <c r="L22" i="1"/>
  <c r="L21" i="1"/>
  <c r="L19" i="1"/>
  <c r="L18" i="1"/>
  <c r="L17" i="1"/>
  <c r="L16" i="1"/>
  <c r="L15" i="1"/>
  <c r="L14" i="1"/>
  <c r="L13"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D38" i="1"/>
  <c r="D37" i="1"/>
  <c r="D36" i="1"/>
  <c r="D35" i="1"/>
  <c r="D34" i="1"/>
  <c r="D33" i="1"/>
  <c r="D32" i="1"/>
  <c r="D31" i="1"/>
  <c r="D30" i="1"/>
  <c r="D29" i="1"/>
  <c r="D28" i="1"/>
  <c r="D27" i="1"/>
  <c r="D26" i="1"/>
  <c r="D25" i="1"/>
  <c r="D24" i="1"/>
  <c r="D23" i="1"/>
  <c r="D22" i="1"/>
  <c r="D21" i="1"/>
  <c r="D20" i="1"/>
  <c r="D19" i="1"/>
  <c r="D18" i="1"/>
  <c r="D17" i="1"/>
  <c r="D16" i="1"/>
  <c r="D15" i="1"/>
  <c r="D14" i="1"/>
  <c r="D13" i="1"/>
  <c r="D12" i="1"/>
  <c r="D11" i="1"/>
  <c r="D10" i="1"/>
  <c r="D9" i="1"/>
  <c r="D8" i="1"/>
  <c r="G49" i="1" l="1"/>
  <c r="I60" i="1"/>
  <c r="J62" i="1" s="1"/>
  <c r="F23" i="1"/>
  <c r="E23" i="1"/>
  <c r="I62" i="1" l="1"/>
  <c r="C65" i="1"/>
  <c r="T58" i="1"/>
  <c r="S58" i="1"/>
  <c r="R58" i="1"/>
  <c r="Q58" i="1"/>
  <c r="M58" i="1"/>
  <c r="L58" i="1"/>
  <c r="F49" i="1"/>
  <c r="E49" i="1"/>
  <c r="E65" i="1" s="1"/>
  <c r="C49" i="1"/>
  <c r="W47" i="1"/>
  <c r="Y45" i="1"/>
  <c r="W45" i="1"/>
  <c r="N39" i="1"/>
  <c r="M39" i="1"/>
  <c r="J39" i="1"/>
  <c r="E39" i="1"/>
  <c r="Y30" i="1"/>
  <c r="W29" i="1"/>
  <c r="Y29" i="1" s="1"/>
  <c r="V29" i="1"/>
  <c r="Y27" i="1"/>
  <c r="Y26" i="1"/>
  <c r="Y25" i="1"/>
  <c r="Y24" i="1"/>
  <c r="C23" i="1"/>
  <c r="Y19" i="1"/>
  <c r="C19" i="1"/>
  <c r="Y14" i="1"/>
  <c r="Y46" i="1" s="1"/>
  <c r="O9" i="1"/>
  <c r="O6" i="1" s="1"/>
  <c r="O8" i="1"/>
  <c r="O4" i="1"/>
  <c r="L4" i="1"/>
  <c r="J4" i="1"/>
  <c r="F3" i="1"/>
  <c r="C39" i="1" l="1"/>
  <c r="W11" i="1"/>
  <c r="W10" i="1" l="1"/>
  <c r="W12" i="1" s="1"/>
  <c r="W14" i="1" s="1"/>
  <c r="W46" i="1" l="1"/>
  <c r="W15" i="1"/>
  <c r="W19" i="1" s="1"/>
</calcChain>
</file>

<file path=xl/sharedStrings.xml><?xml version="1.0" encoding="utf-8"?>
<sst xmlns="http://schemas.openxmlformats.org/spreadsheetml/2006/main" count="302" uniqueCount="266">
  <si>
    <t>平成24年度</t>
    <phoneticPr fontId="3"/>
  </si>
  <si>
    <t>人口</t>
  </si>
  <si>
    <t>22年国調</t>
    <phoneticPr fontId="3"/>
  </si>
  <si>
    <t>人</t>
    <rPh sb="0" eb="1">
      <t>ニン</t>
    </rPh>
    <phoneticPr fontId="3"/>
  </si>
  <si>
    <t>区　　分</t>
    <phoneticPr fontId="3"/>
  </si>
  <si>
    <t>住民基本台帳</t>
    <phoneticPr fontId="3"/>
  </si>
  <si>
    <t>うち日本人</t>
    <rPh sb="2" eb="5">
      <t>ニホンジン</t>
    </rPh>
    <phoneticPr fontId="3"/>
  </si>
  <si>
    <t>産業構造</t>
    <rPh sb="0" eb="2">
      <t>サンギョウ</t>
    </rPh>
    <rPh sb="2" eb="4">
      <t>コウゾウ</t>
    </rPh>
    <phoneticPr fontId="3"/>
  </si>
  <si>
    <t>都道府県</t>
  </si>
  <si>
    <t>団体名</t>
  </si>
  <si>
    <t>市町村類型</t>
  </si>
  <si>
    <t>17年国調</t>
    <phoneticPr fontId="3"/>
  </si>
  <si>
    <t>区分</t>
    <rPh sb="0" eb="2">
      <t>クブン</t>
    </rPh>
    <phoneticPr fontId="3"/>
  </si>
  <si>
    <t>22年国調</t>
    <rPh sb="2" eb="3">
      <t>ネン</t>
    </rPh>
    <rPh sb="3" eb="4">
      <t>コク</t>
    </rPh>
    <rPh sb="4" eb="5">
      <t>チョウ</t>
    </rPh>
    <phoneticPr fontId="3"/>
  </si>
  <si>
    <t>17年国調</t>
    <rPh sb="2" eb="3">
      <t>ネン</t>
    </rPh>
    <rPh sb="3" eb="4">
      <t>コク</t>
    </rPh>
    <rPh sb="4" eb="5">
      <t>チョウ</t>
    </rPh>
    <phoneticPr fontId="3"/>
  </si>
  <si>
    <t>政令指定都市</t>
    <phoneticPr fontId="3"/>
  </si>
  <si>
    <t>増減率</t>
  </si>
  <si>
    <t>％</t>
    <phoneticPr fontId="3"/>
  </si>
  <si>
    <t>第1次</t>
    <rPh sb="0" eb="1">
      <t>ダイ</t>
    </rPh>
    <rPh sb="2" eb="3">
      <t>ジ</t>
    </rPh>
    <phoneticPr fontId="3"/>
  </si>
  <si>
    <t>決算状況</t>
    <phoneticPr fontId="3"/>
  </si>
  <si>
    <t>面積</t>
    <rPh sb="0" eb="2">
      <t>メンセキ</t>
    </rPh>
    <phoneticPr fontId="3"/>
  </si>
  <si>
    <t>km2</t>
    <phoneticPr fontId="3"/>
  </si>
  <si>
    <t>％</t>
    <phoneticPr fontId="3"/>
  </si>
  <si>
    <t>地方交付税種地</t>
  </si>
  <si>
    <t>人口密度</t>
    <rPh sb="0" eb="2">
      <t>ジンコウ</t>
    </rPh>
    <rPh sb="2" eb="4">
      <t>ミツド</t>
    </rPh>
    <phoneticPr fontId="3"/>
  </si>
  <si>
    <t>第2次</t>
    <rPh sb="0" eb="1">
      <t>ダイ</t>
    </rPh>
    <rPh sb="2" eb="3">
      <t>ジ</t>
    </rPh>
    <phoneticPr fontId="3"/>
  </si>
  <si>
    <t>福岡県</t>
    <rPh sb="0" eb="3">
      <t>フクオカケン</t>
    </rPh>
    <phoneticPr fontId="3"/>
  </si>
  <si>
    <t>福岡市</t>
    <rPh sb="0" eb="2">
      <t>フクオカ</t>
    </rPh>
    <rPh sb="2" eb="3">
      <t>シ</t>
    </rPh>
    <phoneticPr fontId="3"/>
  </si>
  <si>
    <t>1-9</t>
    <phoneticPr fontId="3"/>
  </si>
  <si>
    <t>歳　入　の　状　況　（単位：千円　％）</t>
  </si>
  <si>
    <t>区　　分</t>
  </si>
  <si>
    <t>決　算　額</t>
  </si>
  <si>
    <t>構成比</t>
  </si>
  <si>
    <t>経常一般財源等</t>
  </si>
  <si>
    <t>第3次</t>
    <rPh sb="0" eb="1">
      <t>ダイ</t>
    </rPh>
    <rPh sb="2" eb="3">
      <t>ジ</t>
    </rPh>
    <phoneticPr fontId="3"/>
  </si>
  <si>
    <t>地方税</t>
  </si>
  <si>
    <t>地方譲与税</t>
  </si>
  <si>
    <t>合計</t>
    <rPh sb="0" eb="2">
      <t>ゴウケイ</t>
    </rPh>
    <phoneticPr fontId="3"/>
  </si>
  <si>
    <t>区　　　　　分</t>
    <phoneticPr fontId="3"/>
  </si>
  <si>
    <t>平成24年度(千円)</t>
    <rPh sb="7" eb="9">
      <t>センエン</t>
    </rPh>
    <phoneticPr fontId="3"/>
  </si>
  <si>
    <t>平成23年度(千円)</t>
    <rPh sb="7" eb="9">
      <t>センエン</t>
    </rPh>
    <phoneticPr fontId="3"/>
  </si>
  <si>
    <t>利子割交付金</t>
  </si>
  <si>
    <t>市　町　村　税　の　状　況　（単位：千円　％）</t>
  </si>
  <si>
    <t>指定団体の状況</t>
  </si>
  <si>
    <t>収支状況</t>
  </si>
  <si>
    <t>歳入総額</t>
  </si>
  <si>
    <t>配当割交付金</t>
    <rPh sb="0" eb="2">
      <t>ハイトウ</t>
    </rPh>
    <rPh sb="2" eb="3">
      <t>ワ</t>
    </rPh>
    <rPh sb="3" eb="6">
      <t>コウフキン</t>
    </rPh>
    <phoneticPr fontId="3"/>
  </si>
  <si>
    <t>収入済額</t>
  </si>
  <si>
    <t>超過課税分</t>
  </si>
  <si>
    <t>歳出総額</t>
  </si>
  <si>
    <t>株式等譲渡所得割交付金</t>
    <rPh sb="0" eb="3">
      <t>カブシキトウ</t>
    </rPh>
    <rPh sb="3" eb="5">
      <t>ジョウト</t>
    </rPh>
    <rPh sb="5" eb="7">
      <t>ショトク</t>
    </rPh>
    <rPh sb="7" eb="8">
      <t>ワリ</t>
    </rPh>
    <rPh sb="8" eb="11">
      <t>コウフキン</t>
    </rPh>
    <phoneticPr fontId="3"/>
  </si>
  <si>
    <t>旧新産</t>
    <rPh sb="0" eb="1">
      <t>キュウ</t>
    </rPh>
    <rPh sb="1" eb="2">
      <t>シン</t>
    </rPh>
    <rPh sb="2" eb="3">
      <t>サン</t>
    </rPh>
    <phoneticPr fontId="3"/>
  </si>
  <si>
    <t>歳入歳出差引</t>
  </si>
  <si>
    <t>地方消費税交付金</t>
  </si>
  <si>
    <t>普通税</t>
    <rPh sb="0" eb="2">
      <t>フツウ</t>
    </rPh>
    <rPh sb="2" eb="3">
      <t>ゼイ</t>
    </rPh>
    <phoneticPr fontId="3"/>
  </si>
  <si>
    <t>旧工特</t>
    <rPh sb="0" eb="1">
      <t>キュウ</t>
    </rPh>
    <rPh sb="1" eb="2">
      <t>コウ</t>
    </rPh>
    <rPh sb="2" eb="3">
      <t>トク</t>
    </rPh>
    <phoneticPr fontId="3"/>
  </si>
  <si>
    <t>翌年度に繰越すべき財源</t>
    <rPh sb="9" eb="11">
      <t>ザイゲン</t>
    </rPh>
    <phoneticPr fontId="3"/>
  </si>
  <si>
    <t>ゴルフ場利用税交付金</t>
  </si>
  <si>
    <t>法定普通税</t>
    <phoneticPr fontId="3"/>
  </si>
  <si>
    <t>低開発</t>
    <phoneticPr fontId="3"/>
  </si>
  <si>
    <t>実質収支</t>
  </si>
  <si>
    <t>特別地方消費税交付金</t>
  </si>
  <si>
    <t>市町村民税</t>
    <rPh sb="0" eb="3">
      <t>シチョウソン</t>
    </rPh>
    <rPh sb="3" eb="4">
      <t>ミン</t>
    </rPh>
    <rPh sb="4" eb="5">
      <t>ゼイ</t>
    </rPh>
    <phoneticPr fontId="3"/>
  </si>
  <si>
    <t>旧産炭</t>
    <rPh sb="0" eb="1">
      <t>キュウ</t>
    </rPh>
    <rPh sb="1" eb="2">
      <t>サン</t>
    </rPh>
    <rPh sb="2" eb="3">
      <t>スミ</t>
    </rPh>
    <phoneticPr fontId="3"/>
  </si>
  <si>
    <t>○</t>
    <phoneticPr fontId="3"/>
  </si>
  <si>
    <t>単年度収支*</t>
    <phoneticPr fontId="3"/>
  </si>
  <si>
    <t>自動車取得税交付金</t>
  </si>
  <si>
    <t>個人均等割</t>
    <phoneticPr fontId="3"/>
  </si>
  <si>
    <t>山振</t>
  </si>
  <si>
    <t>積立金</t>
  </si>
  <si>
    <t>軽油引取税交付金</t>
  </si>
  <si>
    <t>所得割</t>
    <phoneticPr fontId="3"/>
  </si>
  <si>
    <t>過疎</t>
    <phoneticPr fontId="3"/>
  </si>
  <si>
    <t>繰上償還金</t>
  </si>
  <si>
    <t>地方特例交付金</t>
  </si>
  <si>
    <t>法人均等割</t>
    <phoneticPr fontId="3"/>
  </si>
  <si>
    <t>首都</t>
    <phoneticPr fontId="3"/>
  </si>
  <si>
    <t>積立金取崩し額</t>
    <rPh sb="6" eb="7">
      <t>ガク</t>
    </rPh>
    <phoneticPr fontId="3"/>
  </si>
  <si>
    <t>地方交付税</t>
  </si>
  <si>
    <t>法人税割</t>
    <phoneticPr fontId="3"/>
  </si>
  <si>
    <t>近畿</t>
    <phoneticPr fontId="3"/>
  </si>
  <si>
    <t>実質単年度収支**</t>
    <phoneticPr fontId="3"/>
  </si>
  <si>
    <t>　普通交付税</t>
  </si>
  <si>
    <t>中部</t>
    <rPh sb="0" eb="2">
      <t>チュウブ</t>
    </rPh>
    <phoneticPr fontId="3"/>
  </si>
  <si>
    <t>　特別交付税</t>
  </si>
  <si>
    <t>固定資産税</t>
    <rPh sb="0" eb="2">
      <t>コテイ</t>
    </rPh>
    <rPh sb="2" eb="5">
      <t>シサンゼイ</t>
    </rPh>
    <phoneticPr fontId="3"/>
  </si>
  <si>
    <t>財政健全化等</t>
    <rPh sb="0" eb="2">
      <t>ザイセイ</t>
    </rPh>
    <rPh sb="2" eb="5">
      <t>ケンゼンカ</t>
    </rPh>
    <rPh sb="5" eb="6">
      <t>トウ</t>
    </rPh>
    <phoneticPr fontId="3"/>
  </si>
  <si>
    <t>　震災復興対策特別交付金</t>
    <rPh sb="1" eb="3">
      <t>シンサイ</t>
    </rPh>
    <rPh sb="3" eb="5">
      <t>フッコウ</t>
    </rPh>
    <rPh sb="5" eb="7">
      <t>タイサク</t>
    </rPh>
    <rPh sb="7" eb="9">
      <t>トクベツ</t>
    </rPh>
    <rPh sb="9" eb="12">
      <t>コウフキン</t>
    </rPh>
    <phoneticPr fontId="3"/>
  </si>
  <si>
    <t>うち純固定資産税</t>
    <phoneticPr fontId="3"/>
  </si>
  <si>
    <t>指数表選定</t>
    <phoneticPr fontId="3"/>
  </si>
  <si>
    <t>（一般財源計）</t>
    <phoneticPr fontId="3"/>
  </si>
  <si>
    <t>軽自動車税</t>
    <rPh sb="0" eb="4">
      <t>ケイジドウシャ</t>
    </rPh>
    <rPh sb="4" eb="5">
      <t>ゼイ</t>
    </rPh>
    <phoneticPr fontId="3"/>
  </si>
  <si>
    <t>財源超過</t>
    <phoneticPr fontId="3"/>
  </si>
  <si>
    <t>区分</t>
  </si>
  <si>
    <t>職員数(人)</t>
    <rPh sb="4" eb="5">
      <t>ニン</t>
    </rPh>
    <phoneticPr fontId="3"/>
  </si>
  <si>
    <t>給料月額(百円)</t>
    <rPh sb="0" eb="2">
      <t>キュウリョウ</t>
    </rPh>
    <rPh sb="2" eb="4">
      <t>ゲツガク</t>
    </rPh>
    <rPh sb="5" eb="7">
      <t>ヒャクエン</t>
    </rPh>
    <phoneticPr fontId="3"/>
  </si>
  <si>
    <t>一人当たり平均給与月額(百円)</t>
    <rPh sb="0" eb="2">
      <t>ヒトリ</t>
    </rPh>
    <rPh sb="2" eb="3">
      <t>ア</t>
    </rPh>
    <rPh sb="5" eb="7">
      <t>ヘイキン</t>
    </rPh>
    <rPh sb="7" eb="9">
      <t>キュウヨ</t>
    </rPh>
    <rPh sb="9" eb="11">
      <t>ゲツガク</t>
    </rPh>
    <rPh sb="12" eb="14">
      <t>ヒャクエン</t>
    </rPh>
    <phoneticPr fontId="3"/>
  </si>
  <si>
    <t>交通安全交付金</t>
  </si>
  <si>
    <t>　</t>
    <phoneticPr fontId="3"/>
  </si>
  <si>
    <t>市町村たばこ税</t>
  </si>
  <si>
    <t>一般職員等</t>
  </si>
  <si>
    <t>一般職員</t>
  </si>
  <si>
    <t>分担金・負担金</t>
  </si>
  <si>
    <t>鉱産税</t>
  </si>
  <si>
    <t>うち消防職員</t>
    <rPh sb="2" eb="4">
      <t>ショウボウ</t>
    </rPh>
    <rPh sb="4" eb="6">
      <t>ショクイン</t>
    </rPh>
    <phoneticPr fontId="3"/>
  </si>
  <si>
    <t>使用料</t>
  </si>
  <si>
    <t>特別土地保有税</t>
  </si>
  <si>
    <t>　うち技能労務職</t>
    <phoneticPr fontId="3"/>
  </si>
  <si>
    <t>手数料</t>
  </si>
  <si>
    <t>教育公務員</t>
  </si>
  <si>
    <t>国庫支出金</t>
  </si>
  <si>
    <t xml:space="preserve"> 法定外普通税</t>
    <phoneticPr fontId="3"/>
  </si>
  <si>
    <t>臨時職員</t>
    <rPh sb="0" eb="2">
      <t>リンジ</t>
    </rPh>
    <rPh sb="2" eb="4">
      <t>ショクイン</t>
    </rPh>
    <phoneticPr fontId="3"/>
  </si>
  <si>
    <t>国有提供交付金</t>
  </si>
  <si>
    <t>都道府県支出金</t>
  </si>
  <si>
    <t>目的税</t>
    <phoneticPr fontId="3"/>
  </si>
  <si>
    <t>合計</t>
  </si>
  <si>
    <t>財産収入</t>
  </si>
  <si>
    <t>法定目的税</t>
  </si>
  <si>
    <t>一部事務組合加入状況</t>
  </si>
  <si>
    <t>特別職等</t>
  </si>
  <si>
    <t>定数</t>
  </si>
  <si>
    <t>適用開始年月日</t>
  </si>
  <si>
    <t>寄附金</t>
  </si>
  <si>
    <t>入湯税</t>
    <phoneticPr fontId="3"/>
  </si>
  <si>
    <t>議員公務災害</t>
  </si>
  <si>
    <t>し尿処理</t>
  </si>
  <si>
    <t>市区町村長</t>
    <phoneticPr fontId="3"/>
  </si>
  <si>
    <t>25.04.01</t>
    <phoneticPr fontId="3"/>
  </si>
  <si>
    <t>繰入金</t>
  </si>
  <si>
    <t>事業所税</t>
    <phoneticPr fontId="3"/>
  </si>
  <si>
    <t>非常勤公務災害</t>
  </si>
  <si>
    <t>ごみ処理</t>
  </si>
  <si>
    <t>副市区町村長</t>
    <rPh sb="0" eb="1">
      <t>フク</t>
    </rPh>
    <phoneticPr fontId="3"/>
  </si>
  <si>
    <t>繰越金</t>
  </si>
  <si>
    <t>都市計画税</t>
    <phoneticPr fontId="3"/>
  </si>
  <si>
    <t>退職手当</t>
  </si>
  <si>
    <t>火葬場</t>
  </si>
  <si>
    <t>教育長</t>
  </si>
  <si>
    <t>諸収入</t>
  </si>
  <si>
    <t>水利地益税等</t>
    <phoneticPr fontId="3"/>
  </si>
  <si>
    <t>事務機共同</t>
  </si>
  <si>
    <t>常備消防</t>
  </si>
  <si>
    <t>議会議長</t>
  </si>
  <si>
    <t>06.04.01</t>
    <phoneticPr fontId="3"/>
  </si>
  <si>
    <t>地方債</t>
  </si>
  <si>
    <t>法定外目的税</t>
  </si>
  <si>
    <t>税務事務</t>
  </si>
  <si>
    <t>小学校</t>
  </si>
  <si>
    <t>議会副議長</t>
  </si>
  <si>
    <t>　減税補てん債</t>
  </si>
  <si>
    <t>老人福祉</t>
  </si>
  <si>
    <t>中学校</t>
  </si>
  <si>
    <t>議会議員</t>
  </si>
  <si>
    <t>　臨時財政対策債</t>
  </si>
  <si>
    <t>旧法による税</t>
  </si>
  <si>
    <t>伝染病</t>
  </si>
  <si>
    <t>その他</t>
  </si>
  <si>
    <t>歳入合計</t>
  </si>
  <si>
    <t>性　質　別　歳　出　の　状　況　（単位：千円　％）</t>
  </si>
  <si>
    <t>区　　　　分</t>
    <rPh sb="0" eb="1">
      <t>ク</t>
    </rPh>
    <rPh sb="5" eb="6">
      <t>ブン</t>
    </rPh>
    <phoneticPr fontId="3"/>
  </si>
  <si>
    <t>平成24年度(千円)</t>
    <rPh sb="0" eb="2">
      <t>ヘイセイ</t>
    </rPh>
    <rPh sb="4" eb="6">
      <t>ネンド</t>
    </rPh>
    <rPh sb="7" eb="9">
      <t>センエン</t>
    </rPh>
    <phoneticPr fontId="3"/>
  </si>
  <si>
    <t>平成24年度(千円)</t>
  </si>
  <si>
    <t>充当一般財源</t>
  </si>
  <si>
    <t>経常経費充当一般財源</t>
  </si>
  <si>
    <t>経常収支比率</t>
  </si>
  <si>
    <t>決算額(A)</t>
    <rPh sb="0" eb="2">
      <t>ケッサン</t>
    </rPh>
    <rPh sb="2" eb="3">
      <t>ガク</t>
    </rPh>
    <phoneticPr fontId="3"/>
  </si>
  <si>
    <t>(A)のうち普建事業</t>
  </si>
  <si>
    <t>(A)の充当一財等</t>
  </si>
  <si>
    <t>基準財政収入額</t>
  </si>
  <si>
    <t>人件費</t>
    <phoneticPr fontId="3"/>
  </si>
  <si>
    <t>議会費</t>
  </si>
  <si>
    <t>基準財政需要額</t>
  </si>
  <si>
    <t>　　うち職員給</t>
    <phoneticPr fontId="3"/>
  </si>
  <si>
    <t>総務費</t>
  </si>
  <si>
    <t>標準税収入額</t>
  </si>
  <si>
    <t>扶助費</t>
    <phoneticPr fontId="3"/>
  </si>
  <si>
    <t>民生費</t>
  </si>
  <si>
    <t>標準財政規模</t>
  </si>
  <si>
    <t>公債費</t>
    <phoneticPr fontId="3"/>
  </si>
  <si>
    <t>衛生費</t>
  </si>
  <si>
    <t>財政力指数</t>
  </si>
  <si>
    <t>内訳</t>
    <rPh sb="0" eb="2">
      <t>ウチワケ</t>
    </rPh>
    <phoneticPr fontId="3"/>
  </si>
  <si>
    <t>元利償還金・元金</t>
    <rPh sb="0" eb="2">
      <t>ガンリ</t>
    </rPh>
    <rPh sb="2" eb="5">
      <t>ショウカンキン</t>
    </rPh>
    <rPh sb="6" eb="8">
      <t>ガンキン</t>
    </rPh>
    <phoneticPr fontId="3"/>
  </si>
  <si>
    <t>労働費</t>
  </si>
  <si>
    <t>実質収支比率(%)</t>
    <phoneticPr fontId="3"/>
  </si>
  <si>
    <t>元利償還金・利子</t>
    <rPh sb="0" eb="2">
      <t>ガンリ</t>
    </rPh>
    <rPh sb="2" eb="5">
      <t>ショウカンキン</t>
    </rPh>
    <rPh sb="6" eb="8">
      <t>リシ</t>
    </rPh>
    <phoneticPr fontId="3"/>
  </si>
  <si>
    <t>農林水産費</t>
  </si>
  <si>
    <t>公債費負担比率(%)</t>
    <phoneticPr fontId="3"/>
  </si>
  <si>
    <t>一時借入金利子</t>
    <rPh sb="0" eb="2">
      <t>イチジ</t>
    </rPh>
    <rPh sb="2" eb="4">
      <t>カリイレ</t>
    </rPh>
    <rPh sb="4" eb="5">
      <t>キン</t>
    </rPh>
    <rPh sb="5" eb="7">
      <t>リシ</t>
    </rPh>
    <phoneticPr fontId="3"/>
  </si>
  <si>
    <t>商工費</t>
  </si>
  <si>
    <t>（義務的経費）</t>
    <phoneticPr fontId="3"/>
  </si>
  <si>
    <t>土木費</t>
  </si>
  <si>
    <t>健全化判定比率</t>
    <rPh sb="0" eb="3">
      <t>ケンゼンカ</t>
    </rPh>
    <rPh sb="3" eb="5">
      <t>ハンテイ</t>
    </rPh>
    <rPh sb="5" eb="7">
      <t>ヒリツ</t>
    </rPh>
    <phoneticPr fontId="3"/>
  </si>
  <si>
    <t>実質赤字比率(％)</t>
    <rPh sb="0" eb="2">
      <t>ジッシツ</t>
    </rPh>
    <rPh sb="2" eb="3">
      <t>アカ</t>
    </rPh>
    <rPh sb="3" eb="4">
      <t>ジ</t>
    </rPh>
    <rPh sb="4" eb="6">
      <t>ヒリツ</t>
    </rPh>
    <phoneticPr fontId="3"/>
  </si>
  <si>
    <t>物件費</t>
    <phoneticPr fontId="3"/>
  </si>
  <si>
    <t>消防費</t>
  </si>
  <si>
    <t>連結実質赤字比率(%)</t>
    <rPh sb="0" eb="2">
      <t>レンケツ</t>
    </rPh>
    <rPh sb="2" eb="4">
      <t>ジッシツ</t>
    </rPh>
    <rPh sb="4" eb="5">
      <t>アカ</t>
    </rPh>
    <rPh sb="5" eb="6">
      <t>ジ</t>
    </rPh>
    <rPh sb="6" eb="8">
      <t>ヒリツ</t>
    </rPh>
    <phoneticPr fontId="3"/>
  </si>
  <si>
    <t>維持補修費</t>
    <phoneticPr fontId="3"/>
  </si>
  <si>
    <t>教育費</t>
  </si>
  <si>
    <t>実質公債費比率(%)</t>
    <rPh sb="0" eb="2">
      <t>ジッシツ</t>
    </rPh>
    <rPh sb="2" eb="5">
      <t>コウサイヒ</t>
    </rPh>
    <rPh sb="5" eb="7">
      <t>ヒリツ</t>
    </rPh>
    <phoneticPr fontId="3"/>
  </si>
  <si>
    <t>補助費等</t>
    <phoneticPr fontId="3"/>
  </si>
  <si>
    <t>災害復旧費</t>
  </si>
  <si>
    <t>将来負担比率%)</t>
    <rPh sb="0" eb="2">
      <t>ショウライ</t>
    </rPh>
    <rPh sb="2" eb="4">
      <t>フタン</t>
    </rPh>
    <rPh sb="4" eb="6">
      <t>ヒリツ</t>
    </rPh>
    <phoneticPr fontId="3"/>
  </si>
  <si>
    <t>　うち一部事務組合負担金</t>
    <phoneticPr fontId="3"/>
  </si>
  <si>
    <t>公債費</t>
  </si>
  <si>
    <t>積立金現在高</t>
  </si>
  <si>
    <t>財政調整</t>
    <phoneticPr fontId="3"/>
  </si>
  <si>
    <t>繰出金</t>
    <phoneticPr fontId="3"/>
  </si>
  <si>
    <t>諸支出費</t>
  </si>
  <si>
    <t>減債</t>
  </si>
  <si>
    <t>積立金</t>
    <phoneticPr fontId="3"/>
  </si>
  <si>
    <t>前年度繰上充用金</t>
  </si>
  <si>
    <t>特定目的</t>
  </si>
  <si>
    <t>投資出資貸付金</t>
    <phoneticPr fontId="3"/>
  </si>
  <si>
    <t>地方債現在高</t>
  </si>
  <si>
    <t>前年度繰上充用金</t>
    <phoneticPr fontId="3"/>
  </si>
  <si>
    <t>債務負担行為額（支出予定額）</t>
    <rPh sb="0" eb="2">
      <t>サイム</t>
    </rPh>
    <rPh sb="2" eb="4">
      <t>フタン</t>
    </rPh>
    <rPh sb="4" eb="6">
      <t>コウイ</t>
    </rPh>
    <rPh sb="6" eb="7">
      <t>ガク</t>
    </rPh>
    <rPh sb="8" eb="10">
      <t>シシュツ</t>
    </rPh>
    <rPh sb="10" eb="12">
      <t>ヨテイ</t>
    </rPh>
    <rPh sb="12" eb="13">
      <t>ガク</t>
    </rPh>
    <phoneticPr fontId="3"/>
  </si>
  <si>
    <t>物件等購入</t>
    <phoneticPr fontId="3"/>
  </si>
  <si>
    <t>投資的経費計</t>
    <phoneticPr fontId="3"/>
  </si>
  <si>
    <t>歳出合計</t>
  </si>
  <si>
    <t>保証・補償</t>
    <phoneticPr fontId="3"/>
  </si>
  <si>
    <t>　うち人件費</t>
    <phoneticPr fontId="3"/>
  </si>
  <si>
    <t>公営事業への繰出</t>
    <phoneticPr fontId="3"/>
  </si>
  <si>
    <t>国保会計の状況</t>
    <phoneticPr fontId="3"/>
  </si>
  <si>
    <t>その他</t>
    <phoneticPr fontId="3"/>
  </si>
  <si>
    <t>　普通建設事業</t>
    <phoneticPr fontId="3"/>
  </si>
  <si>
    <t>経常経費充当一般財源等計</t>
    <phoneticPr fontId="3"/>
  </si>
  <si>
    <t>下水道</t>
    <rPh sb="0" eb="3">
      <t>ゲスイドウ</t>
    </rPh>
    <phoneticPr fontId="3"/>
  </si>
  <si>
    <t>再差引収支</t>
  </si>
  <si>
    <t>実質的なもの</t>
    <phoneticPr fontId="3"/>
  </si>
  <si>
    <t>　　　うち補助</t>
    <phoneticPr fontId="3"/>
  </si>
  <si>
    <t>千円</t>
    <rPh sb="0" eb="2">
      <t>センエン</t>
    </rPh>
    <phoneticPr fontId="3"/>
  </si>
  <si>
    <t>交通</t>
    <rPh sb="0" eb="2">
      <t>コウツウ</t>
    </rPh>
    <phoneticPr fontId="3"/>
  </si>
  <si>
    <t>加入世帯数</t>
  </si>
  <si>
    <t>収益事業収入</t>
  </si>
  <si>
    <t>　　　うち単独</t>
    <phoneticPr fontId="3"/>
  </si>
  <si>
    <t>経常収支比率</t>
    <phoneticPr fontId="3"/>
  </si>
  <si>
    <t>市場</t>
    <rPh sb="0" eb="2">
      <t>イチバ</t>
    </rPh>
    <phoneticPr fontId="3"/>
  </si>
  <si>
    <t>被保険者数（人）</t>
  </si>
  <si>
    <t>土地開発基金現在高</t>
  </si>
  <si>
    <t>　災害復旧事業</t>
    <phoneticPr fontId="3"/>
  </si>
  <si>
    <t>上水道</t>
    <rPh sb="0" eb="3">
      <t>ジョウスイドウ</t>
    </rPh>
    <phoneticPr fontId="3"/>
  </si>
  <si>
    <t>被保険者１人当たり</t>
    <phoneticPr fontId="3"/>
  </si>
  <si>
    <t>保険税(料)収入額</t>
    <rPh sb="0" eb="2">
      <t>ホケン</t>
    </rPh>
    <rPh sb="2" eb="3">
      <t>ゼイ</t>
    </rPh>
    <rPh sb="4" eb="5">
      <t>リョウ</t>
    </rPh>
    <rPh sb="6" eb="8">
      <t>シュウニュウ</t>
    </rPh>
    <rPh sb="8" eb="9">
      <t>ガク</t>
    </rPh>
    <phoneticPr fontId="3"/>
  </si>
  <si>
    <t>徴収率　　(現年・計）</t>
    <phoneticPr fontId="3"/>
  </si>
  <si>
    <t>　失業対策事業</t>
    <phoneticPr fontId="3"/>
  </si>
  <si>
    <t>　(減収補填債(特例分)及び臨時財政対策債除く）</t>
    <phoneticPr fontId="3"/>
  </si>
  <si>
    <t>国民健康保険</t>
    <rPh sb="0" eb="2">
      <t>コクミン</t>
    </rPh>
    <rPh sb="2" eb="4">
      <t>ケンコウ</t>
    </rPh>
    <rPh sb="4" eb="6">
      <t>ホケン</t>
    </rPh>
    <phoneticPr fontId="3"/>
  </si>
  <si>
    <t>国庫支出金</t>
    <rPh sb="0" eb="2">
      <t>コッコ</t>
    </rPh>
    <rPh sb="2" eb="5">
      <t>シシュツキン</t>
    </rPh>
    <phoneticPr fontId="3"/>
  </si>
  <si>
    <t>市町村民税</t>
  </si>
  <si>
    <t>歳出合計</t>
    <phoneticPr fontId="3"/>
  </si>
  <si>
    <t>歳入一般財源等</t>
    <phoneticPr fontId="3"/>
  </si>
  <si>
    <t>その他</t>
    <rPh sb="2" eb="3">
      <t>タ</t>
    </rPh>
    <phoneticPr fontId="3"/>
  </si>
  <si>
    <t>保険給付費</t>
    <rPh sb="0" eb="2">
      <t>ホケン</t>
    </rPh>
    <rPh sb="2" eb="4">
      <t>キュウフ</t>
    </rPh>
    <rPh sb="4" eb="5">
      <t>ヒ</t>
    </rPh>
    <phoneticPr fontId="3"/>
  </si>
  <si>
    <t>純固定資産税</t>
    <rPh sb="5" eb="6">
      <t>ゼイ</t>
    </rPh>
    <phoneticPr fontId="3"/>
  </si>
  <si>
    <t>（注)</t>
    <rPh sb="1" eb="2">
      <t>チュウ</t>
    </rPh>
    <phoneticPr fontId="3"/>
  </si>
  <si>
    <t>1.普通建設事業費の補助事業費には受託事業費のうちの補助事業費を含み、単独事業費には同級他団体施行事業負担金及び受託事業のうちの単独事業費を含む。</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rPh sb="35" eb="37">
      <t>タンドク</t>
    </rPh>
    <rPh sb="37" eb="40">
      <t>ジギョウヒ</t>
    </rPh>
    <rPh sb="42" eb="44">
      <t>ドウキュウ</t>
    </rPh>
    <rPh sb="44" eb="45">
      <t>タ</t>
    </rPh>
    <rPh sb="45" eb="47">
      <t>ダンタイ</t>
    </rPh>
    <rPh sb="47" eb="49">
      <t>シコウ</t>
    </rPh>
    <rPh sb="49" eb="51">
      <t>ジギョウ</t>
    </rPh>
    <rPh sb="51" eb="54">
      <t>フタンキン</t>
    </rPh>
    <rPh sb="54" eb="55">
      <t>オヨ</t>
    </rPh>
    <rPh sb="56" eb="58">
      <t>ジュタク</t>
    </rPh>
    <rPh sb="58" eb="60">
      <t>ジギョウ</t>
    </rPh>
    <rPh sb="64" eb="66">
      <t>タンドク</t>
    </rPh>
    <rPh sb="66" eb="69">
      <t>ジギョウヒ</t>
    </rPh>
    <rPh sb="70" eb="71">
      <t>フク</t>
    </rPh>
    <phoneticPr fontId="3"/>
  </si>
  <si>
    <t>2.東京都特別区における基準財政収入額および基準財政需要額は、特別区財政調整交付金の算出に要した値であり、財政力指数は、前記の基準財政収入額および基準財政需要額により算出した。</t>
    <rPh sb="2" eb="5">
      <t>トウキョウト</t>
    </rPh>
    <rPh sb="5" eb="8">
      <t>トクベツク</t>
    </rPh>
    <rPh sb="12" eb="14">
      <t>キジュン</t>
    </rPh>
    <rPh sb="14" eb="16">
      <t>ザイセイ</t>
    </rPh>
    <rPh sb="16" eb="18">
      <t>シュウニュウ</t>
    </rPh>
    <rPh sb="18" eb="19">
      <t>ガク</t>
    </rPh>
    <rPh sb="22" eb="24">
      <t>キジュン</t>
    </rPh>
    <rPh sb="24" eb="26">
      <t>ザイセイ</t>
    </rPh>
    <rPh sb="26" eb="28">
      <t>ジュヨウ</t>
    </rPh>
    <rPh sb="28" eb="29">
      <t>ガク</t>
    </rPh>
    <rPh sb="31" eb="33">
      <t>トクベツ</t>
    </rPh>
    <rPh sb="33" eb="34">
      <t>ク</t>
    </rPh>
    <rPh sb="34" eb="36">
      <t>ザイセイ</t>
    </rPh>
    <rPh sb="36" eb="38">
      <t>チョウセイ</t>
    </rPh>
    <rPh sb="38" eb="41">
      <t>コウフキン</t>
    </rPh>
    <rPh sb="42" eb="44">
      <t>サンシュツ</t>
    </rPh>
    <rPh sb="45" eb="46">
      <t>ヨウ</t>
    </rPh>
    <rPh sb="48" eb="49">
      <t>アタイ</t>
    </rPh>
    <rPh sb="53" eb="56">
      <t>ザイセイリョク</t>
    </rPh>
    <rPh sb="56" eb="58">
      <t>シスウ</t>
    </rPh>
    <rPh sb="60" eb="62">
      <t>ゼンキ</t>
    </rPh>
    <rPh sb="83" eb="85">
      <t>サンシュツ</t>
    </rPh>
    <phoneticPr fontId="3"/>
  </si>
  <si>
    <t>3.産業構造の比率は、分母を就業人口総数とし、平成22年国調は分類不能の産業を除き、平成17年国調は分類不能の産業を含んでいる。</t>
    <rPh sb="2" eb="4">
      <t>サンギョウ</t>
    </rPh>
    <rPh sb="4" eb="6">
      <t>コウゾウ</t>
    </rPh>
    <rPh sb="7" eb="9">
      <t>ヒリツ</t>
    </rPh>
    <rPh sb="11" eb="13">
      <t>ブンボ</t>
    </rPh>
    <rPh sb="14" eb="16">
      <t>シュウギョウ</t>
    </rPh>
    <rPh sb="16" eb="18">
      <t>ジンコウ</t>
    </rPh>
    <rPh sb="18" eb="20">
      <t>ソウスウ</t>
    </rPh>
    <rPh sb="23" eb="25">
      <t>ヘイセイ</t>
    </rPh>
    <rPh sb="27" eb="28">
      <t>ネン</t>
    </rPh>
    <rPh sb="28" eb="30">
      <t>コクチョウ</t>
    </rPh>
    <rPh sb="31" eb="33">
      <t>ブンルイ</t>
    </rPh>
    <rPh sb="33" eb="35">
      <t>フノウ</t>
    </rPh>
    <rPh sb="36" eb="38">
      <t>サンギョウ</t>
    </rPh>
    <rPh sb="39" eb="40">
      <t>ノゾ</t>
    </rPh>
    <rPh sb="42" eb="44">
      <t>ヘイセイ</t>
    </rPh>
    <rPh sb="46" eb="47">
      <t>ネン</t>
    </rPh>
    <rPh sb="47" eb="49">
      <t>コクチョウ</t>
    </rPh>
    <rPh sb="50" eb="52">
      <t>ブンルイ</t>
    </rPh>
    <rPh sb="52" eb="54">
      <t>フノウ</t>
    </rPh>
    <rPh sb="55" eb="57">
      <t>サンギョウ</t>
    </rPh>
    <rPh sb="58" eb="59">
      <t>フク</t>
    </rPh>
    <phoneticPr fontId="3"/>
  </si>
  <si>
    <t>4.住民基本台帳法の改正により、平成25年3月31日現在の住民基本台帳人口については、外国人住民を含む。</t>
    <rPh sb="2" eb="4">
      <t>ジュウミン</t>
    </rPh>
    <rPh sb="4" eb="6">
      <t>キホン</t>
    </rPh>
    <rPh sb="6" eb="8">
      <t>ダイチョウ</t>
    </rPh>
    <rPh sb="8" eb="9">
      <t>ホウ</t>
    </rPh>
    <rPh sb="10" eb="12">
      <t>カイセイ</t>
    </rPh>
    <rPh sb="16" eb="18">
      <t>ヘイセイ</t>
    </rPh>
    <rPh sb="20" eb="21">
      <t>ネン</t>
    </rPh>
    <rPh sb="22" eb="23">
      <t>ガツ</t>
    </rPh>
    <rPh sb="25" eb="26">
      <t>ニチ</t>
    </rPh>
    <rPh sb="26" eb="28">
      <t>ゲンザイ</t>
    </rPh>
    <rPh sb="29" eb="31">
      <t>ジュウミン</t>
    </rPh>
    <rPh sb="31" eb="33">
      <t>キホン</t>
    </rPh>
    <rPh sb="33" eb="35">
      <t>ダイチョウ</t>
    </rPh>
    <rPh sb="35" eb="37">
      <t>ジンコウ</t>
    </rPh>
    <rPh sb="43" eb="45">
      <t>ガイコク</t>
    </rPh>
    <rPh sb="45" eb="46">
      <t>ジン</t>
    </rPh>
    <rPh sb="46" eb="48">
      <t>ジュウミン</t>
    </rPh>
    <rPh sb="49" eb="50">
      <t>フク</t>
    </rPh>
    <phoneticPr fontId="3"/>
  </si>
  <si>
    <t>利用上の注意</t>
    <rPh sb="0" eb="3">
      <t>リヨウジョウ</t>
    </rPh>
    <rPh sb="4" eb="6">
      <t>チュウイ</t>
    </rPh>
    <phoneticPr fontId="3"/>
  </si>
  <si>
    <t>この様式は、総務省の市町村決算カード（PDF）をＥＸＣＥＬ化したものであり、試作版です。（福岡県自治体問題研究所・宮崎作成）</t>
    <rPh sb="2" eb="4">
      <t>ヨウシキ</t>
    </rPh>
    <rPh sb="6" eb="9">
      <t>ソウムショウ</t>
    </rPh>
    <rPh sb="10" eb="13">
      <t>シチョウソン</t>
    </rPh>
    <rPh sb="13" eb="15">
      <t>ケッサン</t>
    </rPh>
    <rPh sb="29" eb="30">
      <t>カ</t>
    </rPh>
    <rPh sb="38" eb="41">
      <t>シサクバン</t>
    </rPh>
    <rPh sb="45" eb="48">
      <t>フクオカケン</t>
    </rPh>
    <rPh sb="48" eb="51">
      <t>ジチタイ</t>
    </rPh>
    <rPh sb="51" eb="53">
      <t>モンダイ</t>
    </rPh>
    <rPh sb="53" eb="56">
      <t>ケンキュウショ</t>
    </rPh>
    <rPh sb="57" eb="59">
      <t>ミヤザキ</t>
    </rPh>
    <rPh sb="59" eb="61">
      <t>サクセイ</t>
    </rPh>
    <phoneticPr fontId="3"/>
  </si>
  <si>
    <t>FJK作成</t>
    <rPh sb="3" eb="5">
      <t>サクセイ</t>
    </rPh>
    <phoneticPr fontId="3"/>
  </si>
  <si>
    <t>網掛けの部分と構成比の部分は、自動計算します。</t>
    <rPh sb="0" eb="2">
      <t>アミカ</t>
    </rPh>
    <rPh sb="4" eb="6">
      <t>ブブン</t>
    </rPh>
    <rPh sb="7" eb="9">
      <t>コウセイ</t>
    </rPh>
    <rPh sb="9" eb="10">
      <t>ヒ</t>
    </rPh>
    <rPh sb="11" eb="13">
      <t>ブブン</t>
    </rPh>
    <rPh sb="15" eb="17">
      <t>ジドウ</t>
    </rPh>
    <rPh sb="17" eb="19">
      <t>ケイサン</t>
    </rPh>
    <phoneticPr fontId="3"/>
  </si>
  <si>
    <t>目　的　別　歳　出　の　状　況　（単位：千円　％）</t>
    <rPh sb="0" eb="1">
      <t>メ</t>
    </rPh>
    <rPh sb="2" eb="3">
      <t>マト</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</si>
</sst>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76" formatCode="#,##0_ "/>
    <numFmt numFmtId="177" formatCode="#,##0.0_ "/>
    <numFmt numFmtId="178" formatCode="0_ "/>
    <numFmt numFmtId="179" formatCode="#,##0.00_ "/>
    <numFmt numFmtId="180" formatCode="0.0_ "/>
    <numFmt numFmtId="181" formatCode="0.0%"/>
    <numFmt numFmtId="182" formatCode="0.0"/>
    <numFmt numFmtId="183" formatCode="#,##0_ ;[Red]\-#,##0\ "/>
    <numFmt numFmtId="184" formatCode="#,##0_);[Red]\(#,##0\)"/>
    <numFmt numFmtId="185" formatCode="0.00_);[Red]\(0.00\)"/>
    <numFmt numFmtId="186" formatCode="0.0_);[Red]\(0.0\)"/>
  </numFmts>
  <fonts count="15">
    <font>
      <sz val="11"/>
      <name val="ＭＳ Ｐゴシック"/>
      <family val="3"/>
      <charset val="128"/>
    </font>
    <font>
      <sz val="11"/>
      <name val="ＭＳ Ｐゴシック"/>
      <family val="3"/>
      <charset val="128"/>
    </font>
    <font>
      <sz val="14"/>
      <name val="HGS明朝E"/>
      <family val="1"/>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8"/>
      <name val="ＭＳ 明朝"/>
      <family val="1"/>
      <charset val="128"/>
    </font>
    <font>
      <sz val="10"/>
      <name val="ＭＳ Ｐゴシック"/>
      <family val="3"/>
      <charset val="128"/>
    </font>
    <font>
      <sz val="9"/>
      <name val="ＭＳ Ｐゴシック"/>
      <family val="3"/>
      <charset val="128"/>
    </font>
    <font>
      <sz val="8"/>
      <name val="ＭＳ Ｐゴシック"/>
      <family val="3"/>
      <charset val="128"/>
    </font>
    <font>
      <sz val="11"/>
      <color rgb="FFC00000"/>
      <name val="ＭＳ Ｐゴシック"/>
      <family val="3"/>
      <charset val="128"/>
    </font>
    <font>
      <b/>
      <sz val="11"/>
      <color rgb="FFC00000"/>
      <name val="ＭＳ Ｐゴシック"/>
      <family val="3"/>
      <charset val="128"/>
    </font>
    <font>
      <b/>
      <sz val="11"/>
      <color theme="4" tint="-0.499984740745262"/>
      <name val="ＭＳ Ｐゴシック"/>
      <family val="3"/>
      <charset val="128"/>
    </font>
    <font>
      <sz val="11"/>
      <color theme="4" tint="-0.499984740745262"/>
      <name val="ＭＳ Ｐゴシック"/>
      <family val="3"/>
      <charset val="128"/>
    </font>
  </fonts>
  <fills count="4">
    <fill>
      <patternFill patternType="none"/>
    </fill>
    <fill>
      <patternFill patternType="gray125"/>
    </fill>
    <fill>
      <patternFill patternType="gray0625"/>
    </fill>
    <fill>
      <patternFill patternType="solid">
        <fgColor indexed="65"/>
        <bgColor indexed="64"/>
      </patternFill>
    </fill>
  </fills>
  <borders count="61">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hair">
        <color indexed="64"/>
      </right>
      <top style="hair">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s>
  <cellStyleXfs count="3">
    <xf numFmtId="0" fontId="0" fillId="0" borderId="0"/>
    <xf numFmtId="38" fontId="1" fillId="0" borderId="0" applyFont="0" applyFill="0" applyBorder="0" applyAlignment="0" applyProtection="0"/>
    <xf numFmtId="9" fontId="1" fillId="0" borderId="0" applyFont="0" applyFill="0" applyBorder="0" applyAlignment="0" applyProtection="0"/>
  </cellStyleXfs>
  <cellXfs count="486">
    <xf numFmtId="0" fontId="0" fillId="0" borderId="0" xfId="0"/>
    <xf numFmtId="0" fontId="4" fillId="0" borderId="4" xfId="0" applyFont="1" applyBorder="1" applyAlignment="1">
      <alignment horizontal="distributed"/>
    </xf>
    <xf numFmtId="176" fontId="5" fillId="0" borderId="2" xfId="0" applyNumberFormat="1" applyFont="1" applyBorder="1" applyAlignment="1"/>
    <xf numFmtId="0" fontId="4" fillId="0" borderId="3" xfId="0" applyFont="1" applyBorder="1" applyAlignment="1"/>
    <xf numFmtId="0" fontId="6" fillId="0" borderId="9" xfId="0" applyFont="1" applyBorder="1" applyAlignment="1">
      <alignment horizontal="center" vertical="center"/>
    </xf>
    <xf numFmtId="0" fontId="4" fillId="0" borderId="10" xfId="0" applyFont="1" applyBorder="1" applyAlignment="1">
      <alignment horizontal="center"/>
    </xf>
    <xf numFmtId="0" fontId="4" fillId="0" borderId="0" xfId="0" applyFont="1" applyAlignment="1"/>
    <xf numFmtId="0" fontId="4" fillId="0" borderId="13" xfId="0" applyFont="1" applyBorder="1" applyAlignment="1">
      <alignment horizontal="distributed"/>
    </xf>
    <xf numFmtId="176" fontId="5" fillId="0" borderId="0" xfId="0" applyNumberFormat="1" applyFont="1" applyBorder="1" applyAlignment="1"/>
    <xf numFmtId="0" fontId="4" fillId="0" borderId="12" xfId="0" applyFont="1" applyBorder="1" applyAlignment="1"/>
    <xf numFmtId="176" fontId="0" fillId="0" borderId="15" xfId="0" applyNumberFormat="1" applyBorder="1" applyAlignment="1"/>
    <xf numFmtId="57" fontId="4" fillId="0" borderId="16" xfId="0" applyNumberFormat="1" applyFont="1" applyBorder="1" applyAlignment="1"/>
    <xf numFmtId="176" fontId="4" fillId="0" borderId="14" xfId="0" applyNumberFormat="1" applyFont="1" applyBorder="1" applyAlignment="1"/>
    <xf numFmtId="0" fontId="4" fillId="0" borderId="14" xfId="0" applyFont="1" applyBorder="1" applyAlignment="1"/>
    <xf numFmtId="0" fontId="4" fillId="0" borderId="17" xfId="0" applyFont="1" applyBorder="1" applyAlignment="1">
      <alignment horizontal="center" shrinkToFit="1"/>
    </xf>
    <xf numFmtId="0" fontId="4" fillId="0" borderId="11" xfId="0" applyFont="1" applyBorder="1" applyAlignment="1">
      <alignment horizontal="center" vertical="center"/>
    </xf>
    <xf numFmtId="0" fontId="4" fillId="0" borderId="0" xfId="0" applyFont="1" applyBorder="1" applyAlignment="1">
      <alignment horizontal="center" vertical="center"/>
    </xf>
    <xf numFmtId="0" fontId="4" fillId="0" borderId="14" xfId="0" applyFont="1" applyBorder="1" applyAlignment="1">
      <alignment horizontal="center" vertical="center"/>
    </xf>
    <xf numFmtId="0" fontId="4" fillId="0" borderId="12" xfId="0" applyFont="1" applyBorder="1" applyAlignment="1">
      <alignment horizontal="center" vertical="center"/>
    </xf>
    <xf numFmtId="0" fontId="4" fillId="0" borderId="23" xfId="0" applyFont="1" applyBorder="1" applyAlignment="1">
      <alignment horizontal="distributed"/>
    </xf>
    <xf numFmtId="177" fontId="4" fillId="2" borderId="24" xfId="0" applyNumberFormat="1" applyFont="1" applyFill="1" applyBorder="1" applyAlignment="1"/>
    <xf numFmtId="0" fontId="4" fillId="0" borderId="25" xfId="0" applyFont="1" applyBorder="1" applyAlignment="1"/>
    <xf numFmtId="176" fontId="0" fillId="0" borderId="21" xfId="0" applyNumberFormat="1" applyBorder="1" applyAlignment="1"/>
    <xf numFmtId="57" fontId="4" fillId="0" borderId="12" xfId="0" applyNumberFormat="1" applyFont="1" applyBorder="1" applyAlignment="1"/>
    <xf numFmtId="176" fontId="4" fillId="0" borderId="0" xfId="0" applyNumberFormat="1" applyFont="1" applyBorder="1" applyAlignment="1"/>
    <xf numFmtId="0" fontId="4" fillId="0" borderId="0" xfId="0" applyFont="1" applyBorder="1" applyAlignment="1"/>
    <xf numFmtId="0" fontId="0" fillId="0" borderId="21" xfId="0" applyBorder="1" applyAlignment="1">
      <alignment horizontal="center" vertical="center"/>
    </xf>
    <xf numFmtId="0" fontId="4" fillId="0" borderId="22" xfId="0" applyFont="1" applyBorder="1" applyAlignment="1">
      <alignment horizontal="center"/>
    </xf>
    <xf numFmtId="179" fontId="5" fillId="0" borderId="0" xfId="0" applyNumberFormat="1" applyFont="1" applyBorder="1" applyAlignment="1"/>
    <xf numFmtId="180" fontId="4" fillId="2" borderId="21" xfId="0" applyNumberFormat="1" applyFont="1" applyFill="1" applyBorder="1" applyAlignment="1"/>
    <xf numFmtId="180" fontId="4" fillId="2" borderId="0" xfId="0" applyNumberFormat="1" applyFont="1" applyFill="1" applyBorder="1" applyAlignment="1"/>
    <xf numFmtId="0" fontId="6" fillId="0" borderId="21" xfId="0" applyFont="1" applyBorder="1" applyAlignment="1">
      <alignment horizontal="center"/>
    </xf>
    <xf numFmtId="176" fontId="4" fillId="0" borderId="24" xfId="0" applyNumberFormat="1" applyFont="1" applyBorder="1" applyAlignment="1"/>
    <xf numFmtId="0" fontId="4" fillId="0" borderId="31" xfId="0" applyFont="1" applyBorder="1" applyAlignment="1">
      <alignment horizontal="center"/>
    </xf>
    <xf numFmtId="0" fontId="4" fillId="0" borderId="24" xfId="0" applyFont="1" applyBorder="1" applyAlignment="1">
      <alignment horizontal="center"/>
    </xf>
    <xf numFmtId="0" fontId="4" fillId="0" borderId="24" xfId="0" applyFont="1" applyBorder="1" applyAlignment="1"/>
    <xf numFmtId="0" fontId="4" fillId="0" borderId="0" xfId="0" applyFont="1" applyBorder="1" applyAlignment="1">
      <alignment horizontal="center"/>
    </xf>
    <xf numFmtId="0" fontId="4" fillId="0" borderId="18" xfId="0" applyFont="1" applyBorder="1" applyAlignment="1">
      <alignment horizontal="center"/>
    </xf>
    <xf numFmtId="0" fontId="4" fillId="0" borderId="19" xfId="0" applyFont="1" applyBorder="1" applyAlignment="1">
      <alignment horizontal="center"/>
    </xf>
    <xf numFmtId="0" fontId="7" fillId="0" borderId="20" xfId="0" applyFont="1" applyBorder="1" applyAlignment="1">
      <alignment horizont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5" xfId="0" applyFont="1" applyBorder="1" applyAlignment="1">
      <alignment horizontal="center"/>
    </xf>
    <xf numFmtId="0" fontId="4" fillId="0" borderId="36" xfId="0" applyFont="1" applyBorder="1" applyAlignment="1">
      <alignment horizontal="center"/>
    </xf>
    <xf numFmtId="38" fontId="4" fillId="0" borderId="21" xfId="1" applyFont="1" applyBorder="1" applyAlignment="1"/>
    <xf numFmtId="0" fontId="4" fillId="0" borderId="0" xfId="0" applyFont="1" applyBorder="1" applyAlignment="1">
      <alignment horizontal="left"/>
    </xf>
    <xf numFmtId="38" fontId="4" fillId="0" borderId="0" xfId="1" applyFont="1" applyBorder="1" applyAlignment="1"/>
    <xf numFmtId="182" fontId="4" fillId="0" borderId="0" xfId="2" applyNumberFormat="1" applyFont="1" applyBorder="1" applyAlignment="1"/>
    <xf numFmtId="0" fontId="4" fillId="0" borderId="22" xfId="0" applyFont="1" applyBorder="1" applyAlignment="1"/>
    <xf numFmtId="38" fontId="4" fillId="0" borderId="13" xfId="1" applyFont="1" applyBorder="1" applyAlignment="1">
      <alignment horizontal="center"/>
    </xf>
    <xf numFmtId="0" fontId="4" fillId="0" borderId="2" xfId="0" applyFont="1" applyBorder="1" applyAlignment="1">
      <alignment horizontal="center"/>
    </xf>
    <xf numFmtId="0" fontId="4" fillId="0" borderId="32" xfId="0" applyFont="1" applyBorder="1" applyAlignment="1">
      <alignment horizontal="center"/>
    </xf>
    <xf numFmtId="0" fontId="4" fillId="0" borderId="17" xfId="0" applyFont="1" applyBorder="1" applyAlignment="1">
      <alignment horizontal="center"/>
    </xf>
    <xf numFmtId="0" fontId="0" fillId="0" borderId="20" xfId="0" applyBorder="1" applyAlignment="1">
      <alignment horizontal="center"/>
    </xf>
    <xf numFmtId="183" fontId="4" fillId="0" borderId="21" xfId="1" applyNumberFormat="1" applyFont="1" applyBorder="1" applyAlignment="1"/>
    <xf numFmtId="0" fontId="4" fillId="0" borderId="11" xfId="0" applyFont="1" applyBorder="1" applyAlignment="1">
      <alignment horizontal="left"/>
    </xf>
    <xf numFmtId="38" fontId="4" fillId="0" borderId="22" xfId="1" applyFont="1" applyBorder="1" applyAlignment="1"/>
    <xf numFmtId="0" fontId="4" fillId="0" borderId="11" xfId="0" applyFont="1" applyBorder="1" applyAlignment="1">
      <alignment horizontal="distributed" shrinkToFit="1"/>
    </xf>
    <xf numFmtId="0" fontId="0" fillId="0" borderId="22" xfId="0" applyBorder="1" applyAlignment="1">
      <alignment horizontal="center"/>
    </xf>
    <xf numFmtId="0" fontId="0" fillId="0" borderId="22" xfId="0" applyBorder="1" applyAlignment="1"/>
    <xf numFmtId="0" fontId="4" fillId="0" borderId="11" xfId="0" applyFont="1" applyBorder="1" applyAlignment="1"/>
    <xf numFmtId="0" fontId="4" fillId="0" borderId="0" xfId="0" applyFont="1" applyBorder="1" applyAlignment="1">
      <alignment horizontal="distributed"/>
    </xf>
    <xf numFmtId="0" fontId="4" fillId="0" borderId="0" xfId="0" applyFont="1" applyBorder="1" applyAlignment="1">
      <alignment horizontal="distributed" indent="1"/>
    </xf>
    <xf numFmtId="0" fontId="7" fillId="0" borderId="11" xfId="0" applyFont="1" applyBorder="1" applyAlignment="1">
      <alignment horizontal="distributed" shrinkToFit="1"/>
    </xf>
    <xf numFmtId="0" fontId="4" fillId="0" borderId="11" xfId="0" applyFont="1" applyBorder="1" applyAlignment="1">
      <alignment horizontal="left" vertical="top" wrapText="1"/>
    </xf>
    <xf numFmtId="0" fontId="6" fillId="0" borderId="0" xfId="0" applyFont="1" applyBorder="1" applyAlignment="1">
      <alignment horizontal="distributed" vertical="top" indent="1"/>
    </xf>
    <xf numFmtId="0" fontId="6" fillId="0" borderId="11" xfId="0" applyFont="1" applyBorder="1" applyAlignment="1">
      <alignment horizontal="distributed" shrinkToFit="1"/>
    </xf>
    <xf numFmtId="38" fontId="4" fillId="0" borderId="35" xfId="1" applyFont="1" applyBorder="1" applyAlignment="1"/>
    <xf numFmtId="38" fontId="4" fillId="0" borderId="36" xfId="1" applyFont="1" applyBorder="1" applyAlignment="1"/>
    <xf numFmtId="38" fontId="4" fillId="2" borderId="21" xfId="1" applyFont="1" applyFill="1" applyBorder="1" applyAlignment="1">
      <alignment vertical="top"/>
    </xf>
    <xf numFmtId="0" fontId="4" fillId="0" borderId="44" xfId="0" applyFont="1" applyBorder="1" applyAlignment="1">
      <alignment horizontal="center" vertical="center"/>
    </xf>
    <xf numFmtId="0" fontId="4" fillId="0" borderId="11" xfId="0" applyFont="1" applyBorder="1" applyAlignment="1">
      <alignment horizontal="center" shrinkToFit="1"/>
    </xf>
    <xf numFmtId="0" fontId="4" fillId="0" borderId="11" xfId="0" applyFont="1" applyBorder="1" applyAlignment="1">
      <alignment horizontal="center"/>
    </xf>
    <xf numFmtId="184" fontId="4" fillId="0" borderId="21" xfId="0" applyNumberFormat="1" applyFont="1" applyBorder="1" applyAlignment="1"/>
    <xf numFmtId="184" fontId="4" fillId="0" borderId="21" xfId="1" applyNumberFormat="1" applyFont="1" applyBorder="1" applyAlignment="1"/>
    <xf numFmtId="0" fontId="4" fillId="0" borderId="21" xfId="0" applyFont="1" applyBorder="1" applyAlignment="1">
      <alignment horizontal="left"/>
    </xf>
    <xf numFmtId="0" fontId="4" fillId="0" borderId="12" xfId="0" applyFont="1" applyBorder="1" applyAlignment="1">
      <alignment horizontal="left"/>
    </xf>
    <xf numFmtId="0" fontId="4" fillId="0" borderId="28" xfId="0" applyFont="1" applyBorder="1" applyAlignment="1">
      <alignment horizontal="left"/>
    </xf>
    <xf numFmtId="0" fontId="4" fillId="0" borderId="29" xfId="0" applyFont="1" applyBorder="1" applyAlignment="1">
      <alignment horizontal="left"/>
    </xf>
    <xf numFmtId="182" fontId="4" fillId="0" borderId="29" xfId="0" applyNumberFormat="1" applyFont="1" applyBorder="1" applyAlignment="1">
      <alignment horizontal="center" vertical="center"/>
    </xf>
    <xf numFmtId="0" fontId="4" fillId="0" borderId="11" xfId="0" applyFont="1" applyBorder="1" applyAlignment="1">
      <alignment horizontal="left" shrinkToFit="1"/>
    </xf>
    <xf numFmtId="0" fontId="4" fillId="0" borderId="4" xfId="0" applyFont="1" applyBorder="1" applyAlignment="1">
      <alignment horizontal="left"/>
    </xf>
    <xf numFmtId="0" fontId="4" fillId="0" borderId="10" xfId="0" applyFont="1" applyBorder="1" applyAlignment="1">
      <alignment horizontal="left"/>
    </xf>
    <xf numFmtId="0" fontId="4" fillId="0" borderId="0" xfId="0" applyFont="1" applyBorder="1" applyAlignment="1">
      <alignment shrinkToFit="1"/>
    </xf>
    <xf numFmtId="0" fontId="4" fillId="0" borderId="0" xfId="0" applyFont="1" applyBorder="1" applyAlignment="1">
      <alignment horizontal="right" indent="2"/>
    </xf>
    <xf numFmtId="0" fontId="4" fillId="0" borderId="13" xfId="0" applyFont="1" applyBorder="1" applyAlignment="1">
      <alignment horizontal="left"/>
    </xf>
    <xf numFmtId="0" fontId="4" fillId="0" borderId="22" xfId="0" applyFont="1" applyBorder="1" applyAlignment="1">
      <alignment horizontal="left"/>
    </xf>
    <xf numFmtId="0" fontId="4" fillId="0" borderId="11" xfId="0" applyFont="1" applyBorder="1" applyAlignment="1">
      <alignment horizontal="distributed"/>
    </xf>
    <xf numFmtId="38" fontId="4" fillId="0" borderId="0" xfId="1" applyFont="1" applyBorder="1" applyAlignment="1">
      <alignment shrinkToFit="1"/>
    </xf>
    <xf numFmtId="0" fontId="6" fillId="0" borderId="0" xfId="0" applyFont="1" applyBorder="1" applyAlignment="1">
      <alignment horizontal="distributed" indent="1"/>
    </xf>
    <xf numFmtId="0" fontId="6" fillId="0" borderId="11" xfId="0" applyFont="1" applyBorder="1" applyAlignment="1">
      <alignment horizontal="distributed"/>
    </xf>
    <xf numFmtId="0" fontId="4" fillId="0" borderId="13" xfId="0" applyFont="1" applyBorder="1" applyAlignment="1"/>
    <xf numFmtId="38" fontId="4" fillId="0" borderId="0" xfId="1" applyFont="1" applyBorder="1" applyAlignment="1">
      <alignment horizontal="right" indent="2"/>
    </xf>
    <xf numFmtId="38" fontId="4" fillId="2" borderId="35" xfId="1" applyFont="1" applyFill="1" applyBorder="1" applyAlignment="1"/>
    <xf numFmtId="182" fontId="4" fillId="2" borderId="29" xfId="0" applyNumberFormat="1" applyFont="1" applyFill="1" applyBorder="1" applyAlignment="1"/>
    <xf numFmtId="182" fontId="6" fillId="2" borderId="36" xfId="0" applyNumberFormat="1" applyFont="1" applyFill="1" applyBorder="1" applyAlignment="1"/>
    <xf numFmtId="0" fontId="0" fillId="2" borderId="36" xfId="0" applyFill="1" applyBorder="1" applyAlignment="1"/>
    <xf numFmtId="0" fontId="4" fillId="0" borderId="45" xfId="0" applyFont="1" applyBorder="1" applyAlignment="1">
      <alignment horizontal="left"/>
    </xf>
    <xf numFmtId="0" fontId="4" fillId="0" borderId="36" xfId="0" applyFont="1" applyBorder="1" applyAlignment="1">
      <alignment horizontal="left"/>
    </xf>
    <xf numFmtId="0" fontId="4" fillId="0" borderId="2" xfId="0" applyFont="1" applyBorder="1" applyAlignment="1" applyProtection="1">
      <alignment horizontal="center"/>
      <protection hidden="1"/>
    </xf>
    <xf numFmtId="0" fontId="8" fillId="0" borderId="17" xfId="0" applyFont="1" applyBorder="1" applyAlignment="1">
      <alignment horizontal="distributed" indent="1"/>
    </xf>
    <xf numFmtId="0" fontId="8" fillId="0" borderId="19" xfId="0" applyFont="1" applyBorder="1" applyAlignment="1">
      <alignment horizontal="distributed" indent="1"/>
    </xf>
    <xf numFmtId="0" fontId="9" fillId="0" borderId="46" xfId="0" applyFont="1" applyBorder="1" applyAlignment="1">
      <alignment horizontal="distributed" indent="1"/>
    </xf>
    <xf numFmtId="182" fontId="4" fillId="0" borderId="0" xfId="0" applyNumberFormat="1" applyFont="1" applyBorder="1" applyAlignment="1">
      <alignment horizontal="right"/>
    </xf>
    <xf numFmtId="0" fontId="9" fillId="0" borderId="12" xfId="0" applyFont="1" applyBorder="1" applyAlignment="1">
      <alignment horizontal="distributed" vertical="center"/>
    </xf>
    <xf numFmtId="0" fontId="0" fillId="0" borderId="12" xfId="0" applyBorder="1" applyAlignment="1">
      <alignment horizontal="distributed" vertical="center"/>
    </xf>
    <xf numFmtId="180" fontId="5" fillId="0" borderId="31" xfId="0" applyNumberFormat="1" applyFont="1" applyFill="1" applyBorder="1" applyAlignment="1">
      <alignment horizontal="center" vertical="center"/>
    </xf>
    <xf numFmtId="180" fontId="0" fillId="0" borderId="25" xfId="0" applyNumberFormat="1" applyBorder="1" applyAlignment="1">
      <alignment horizontal="center" vertical="center"/>
    </xf>
    <xf numFmtId="180" fontId="0" fillId="0" borderId="50" xfId="0" applyNumberFormat="1" applyBorder="1" applyAlignment="1">
      <alignment horizontal="center" vertical="center"/>
    </xf>
    <xf numFmtId="38" fontId="4" fillId="2" borderId="21" xfId="1" applyFont="1" applyFill="1" applyBorder="1" applyAlignment="1"/>
    <xf numFmtId="182" fontId="4" fillId="2" borderId="0" xfId="0" applyNumberFormat="1" applyFont="1" applyFill="1" applyBorder="1" applyAlignment="1">
      <alignment horizontal="right"/>
    </xf>
    <xf numFmtId="0" fontId="0" fillId="0" borderId="14" xfId="0" applyBorder="1" applyAlignment="1">
      <alignment shrinkToFit="1"/>
    </xf>
    <xf numFmtId="0" fontId="0" fillId="0" borderId="0" xfId="0" applyBorder="1" applyAlignment="1">
      <alignment vertical="top" shrinkToFit="1"/>
    </xf>
    <xf numFmtId="0" fontId="9" fillId="0" borderId="0" xfId="0" applyFont="1" applyBorder="1" applyAlignment="1">
      <alignment vertical="top" shrinkToFit="1"/>
    </xf>
    <xf numFmtId="182" fontId="4" fillId="0" borderId="26" xfId="0" applyNumberFormat="1" applyFont="1" applyFill="1" applyBorder="1" applyAlignment="1">
      <alignment horizontal="distributed"/>
    </xf>
    <xf numFmtId="0" fontId="4" fillId="0" borderId="13" xfId="0" applyFont="1" applyFill="1" applyBorder="1" applyAlignment="1">
      <alignment horizontal="distributed"/>
    </xf>
    <xf numFmtId="0" fontId="4" fillId="0" borderId="23" xfId="0" applyFont="1" applyFill="1" applyBorder="1" applyAlignment="1">
      <alignment horizontal="distributed"/>
    </xf>
    <xf numFmtId="0" fontId="4" fillId="0" borderId="26" xfId="0" applyFont="1" applyFill="1" applyBorder="1" applyAlignment="1">
      <alignment horizontal="distributed"/>
    </xf>
    <xf numFmtId="0" fontId="4" fillId="0" borderId="13" xfId="0" applyFont="1" applyBorder="1" applyAlignment="1">
      <alignment horizontal="distributed" vertical="center" shrinkToFit="1"/>
    </xf>
    <xf numFmtId="0" fontId="4" fillId="0" borderId="0" xfId="0" applyFont="1" applyBorder="1" applyAlignment="1" applyProtection="1">
      <alignment horizontal="distributed" vertical="center"/>
      <protection hidden="1"/>
    </xf>
    <xf numFmtId="0" fontId="4" fillId="0" borderId="11" xfId="0" applyFont="1" applyBorder="1" applyAlignment="1">
      <alignment horizontal="right" shrinkToFit="1"/>
    </xf>
    <xf numFmtId="181" fontId="4" fillId="2" borderId="0" xfId="0" applyNumberFormat="1" applyFont="1" applyFill="1" applyBorder="1" applyAlignment="1">
      <alignment horizontal="center"/>
    </xf>
    <xf numFmtId="0" fontId="4" fillId="0" borderId="0" xfId="0" applyFont="1" applyFill="1" applyBorder="1" applyAlignment="1">
      <alignment horizontal="distributed"/>
    </xf>
    <xf numFmtId="180" fontId="4" fillId="0" borderId="21" xfId="0" applyNumberFormat="1" applyFont="1" applyFill="1" applyBorder="1" applyAlignment="1">
      <alignment horizontal="center" vertical="center"/>
    </xf>
    <xf numFmtId="180" fontId="4" fillId="0" borderId="12" xfId="0" applyNumberFormat="1" applyFont="1" applyFill="1" applyBorder="1" applyAlignment="1">
      <alignment horizontal="center" vertical="center"/>
    </xf>
    <xf numFmtId="180" fontId="4" fillId="0" borderId="22" xfId="0" applyNumberFormat="1" applyFont="1" applyFill="1" applyBorder="1" applyAlignment="1">
      <alignment horizontal="center" vertical="center"/>
    </xf>
    <xf numFmtId="0" fontId="4" fillId="0" borderId="11" xfId="0" applyFont="1" applyBorder="1" applyAlignment="1">
      <alignment horizontal="right"/>
    </xf>
    <xf numFmtId="181" fontId="4" fillId="0" borderId="0" xfId="0" applyNumberFormat="1" applyFont="1" applyBorder="1" applyAlignment="1">
      <alignment horizontal="left"/>
    </xf>
    <xf numFmtId="0" fontId="6" fillId="0" borderId="13" xfId="0" applyFont="1" applyBorder="1" applyAlignment="1">
      <alignment horizontal="distributed" vertical="center" shrinkToFit="1"/>
    </xf>
    <xf numFmtId="0" fontId="4" fillId="0" borderId="0" xfId="0" applyFont="1" applyFill="1" applyBorder="1" applyAlignment="1">
      <alignment horizontal="distributed" shrinkToFit="1"/>
    </xf>
    <xf numFmtId="0" fontId="6" fillId="0" borderId="0" xfId="0" applyFont="1" applyFill="1" applyBorder="1" applyAlignment="1">
      <alignment horizontal="distributed" vertical="center" shrinkToFit="1"/>
    </xf>
    <xf numFmtId="38" fontId="4" fillId="0" borderId="28" xfId="1" applyFont="1" applyBorder="1" applyAlignment="1">
      <alignment horizontal="right"/>
    </xf>
    <xf numFmtId="38" fontId="4" fillId="3" borderId="29" xfId="0" applyNumberFormat="1" applyFont="1" applyFill="1" applyBorder="1" applyAlignment="1">
      <alignment horizontal="left"/>
    </xf>
    <xf numFmtId="0" fontId="4" fillId="0" borderId="45" xfId="0" applyFont="1" applyBorder="1" applyAlignment="1"/>
    <xf numFmtId="0" fontId="0" fillId="0" borderId="29" xfId="0" applyBorder="1" applyAlignment="1">
      <alignment horizontal="distributed" shrinkToFit="1"/>
    </xf>
    <xf numFmtId="0" fontId="0" fillId="0" borderId="30" xfId="0" applyBorder="1" applyAlignment="1">
      <alignment horizontal="distributed" shrinkToFit="1"/>
    </xf>
    <xf numFmtId="0" fontId="4" fillId="0" borderId="29" xfId="0" applyFont="1" applyFill="1" applyBorder="1" applyAlignment="1">
      <alignment shrinkToFit="1"/>
    </xf>
    <xf numFmtId="180" fontId="4" fillId="0" borderId="35" xfId="0" applyNumberFormat="1" applyFont="1" applyFill="1" applyBorder="1" applyAlignment="1">
      <alignment horizontal="center" vertical="center"/>
    </xf>
    <xf numFmtId="180" fontId="4" fillId="0" borderId="30" xfId="0" applyNumberFormat="1" applyFont="1" applyFill="1" applyBorder="1" applyAlignment="1">
      <alignment horizontal="center" vertical="center"/>
    </xf>
    <xf numFmtId="180" fontId="4" fillId="0" borderId="36" xfId="0" applyNumberFormat="1" applyFont="1" applyFill="1" applyBorder="1" applyAlignment="1">
      <alignment horizontal="center" vertical="center"/>
    </xf>
    <xf numFmtId="0" fontId="4" fillId="0" borderId="0" xfId="0" applyFont="1" applyAlignment="1" applyProtection="1">
      <protection hidden="1"/>
    </xf>
    <xf numFmtId="38" fontId="4" fillId="0" borderId="0" xfId="0" applyNumberFormat="1" applyFont="1" applyAlignment="1"/>
    <xf numFmtId="0" fontId="4" fillId="0" borderId="0" xfId="0" applyFont="1" applyBorder="1" applyAlignment="1">
      <alignment horizontal="center"/>
    </xf>
    <xf numFmtId="0" fontId="4" fillId="0" borderId="11" xfId="0" applyFont="1" applyBorder="1" applyAlignment="1">
      <alignment horizontal="distributed"/>
    </xf>
    <xf numFmtId="181" fontId="4" fillId="2" borderId="0" xfId="0" applyNumberFormat="1" applyFont="1" applyFill="1" applyBorder="1" applyAlignment="1">
      <alignment horizontal="left"/>
    </xf>
    <xf numFmtId="176" fontId="4" fillId="2" borderId="0" xfId="0" applyNumberFormat="1" applyFont="1" applyFill="1" applyBorder="1" applyAlignment="1">
      <alignment horizontal="distributed"/>
    </xf>
    <xf numFmtId="182" fontId="6" fillId="0" borderId="14" xfId="2" applyNumberFormat="1" applyFont="1" applyBorder="1" applyAlignment="1">
      <alignment horizontal="right"/>
    </xf>
    <xf numFmtId="182" fontId="6" fillId="0" borderId="0" xfId="2" applyNumberFormat="1" applyFont="1" applyBorder="1" applyAlignment="1">
      <alignment horizontal="right"/>
    </xf>
    <xf numFmtId="182" fontId="6" fillId="2" borderId="0" xfId="2" applyNumberFormat="1" applyFont="1" applyFill="1" applyBorder="1" applyAlignment="1">
      <alignment horizontal="right"/>
    </xf>
    <xf numFmtId="180" fontId="6" fillId="0" borderId="0" xfId="2" applyNumberFormat="1" applyFont="1" applyBorder="1" applyAlignment="1">
      <alignment horizontal="right"/>
    </xf>
    <xf numFmtId="180" fontId="6" fillId="0" borderId="0" xfId="0" applyNumberFormat="1" applyFont="1" applyBorder="1" applyAlignment="1">
      <alignment horizontal="right"/>
    </xf>
    <xf numFmtId="180" fontId="4" fillId="0" borderId="0" xfId="0" applyNumberFormat="1" applyFont="1" applyBorder="1" applyAlignment="1">
      <alignment horizontal="right"/>
    </xf>
    <xf numFmtId="182" fontId="6" fillId="2" borderId="0" xfId="2" applyNumberFormat="1" applyFont="1" applyFill="1" applyBorder="1" applyAlignment="1">
      <alignment horizontal="right" vertical="top"/>
    </xf>
    <xf numFmtId="182" fontId="6" fillId="0" borderId="22" xfId="2" applyNumberFormat="1" applyFont="1" applyBorder="1" applyAlignment="1">
      <alignment horizontal="right"/>
    </xf>
    <xf numFmtId="182" fontId="6" fillId="2" borderId="22" xfId="2" applyNumberFormat="1" applyFont="1" applyFill="1" applyBorder="1" applyAlignment="1">
      <alignment horizontal="right" vertical="top"/>
    </xf>
    <xf numFmtId="182" fontId="6" fillId="0" borderId="22" xfId="2" applyNumberFormat="1" applyFont="1" applyBorder="1" applyAlignment="1">
      <alignment horizontal="right" vertical="top"/>
    </xf>
    <xf numFmtId="0" fontId="11" fillId="0" borderId="0" xfId="0" applyFont="1" applyAlignment="1"/>
    <xf numFmtId="0" fontId="12" fillId="0" borderId="0" xfId="0" applyFont="1" applyAlignment="1" applyProtection="1">
      <protection hidden="1"/>
    </xf>
    <xf numFmtId="0" fontId="12" fillId="0" borderId="0" xfId="0" applyFont="1" applyAlignment="1"/>
    <xf numFmtId="176" fontId="12" fillId="0" borderId="0" xfId="0" applyNumberFormat="1" applyFont="1" applyAlignment="1"/>
    <xf numFmtId="176" fontId="0" fillId="0" borderId="0" xfId="0" applyNumberFormat="1" applyBorder="1" applyAlignment="1"/>
    <xf numFmtId="176" fontId="0" fillId="0" borderId="22" xfId="0" applyNumberFormat="1" applyBorder="1" applyAlignment="1"/>
    <xf numFmtId="176" fontId="5" fillId="0" borderId="21" xfId="0" applyNumberFormat="1" applyFont="1" applyBorder="1" applyAlignment="1"/>
    <xf numFmtId="0" fontId="0" fillId="0" borderId="12" xfId="0" applyBorder="1" applyAlignment="1"/>
    <xf numFmtId="0" fontId="0" fillId="0" borderId="0" xfId="0" applyBorder="1" applyAlignment="1">
      <alignment horizontal="distributed" shrinkToFit="1"/>
    </xf>
    <xf numFmtId="0" fontId="0" fillId="0" borderId="12" xfId="0" applyBorder="1" applyAlignment="1">
      <alignment horizontal="distributed" shrinkToFit="1"/>
    </xf>
    <xf numFmtId="176" fontId="4" fillId="0" borderId="21" xfId="0" applyNumberFormat="1" applyFont="1" applyBorder="1" applyAlignment="1">
      <alignment horizontal="right"/>
    </xf>
    <xf numFmtId="176" fontId="4" fillId="0" borderId="22" xfId="0" applyNumberFormat="1" applyFont="1" applyBorder="1" applyAlignment="1">
      <alignment horizontal="right"/>
    </xf>
    <xf numFmtId="0" fontId="4" fillId="0" borderId="53" xfId="0" applyFont="1" applyFill="1" applyBorder="1" applyAlignment="1">
      <alignment horizontal="distributed"/>
    </xf>
    <xf numFmtId="0" fontId="0" fillId="0" borderId="25" xfId="0" applyBorder="1" applyAlignment="1">
      <alignment horizontal="distributed"/>
    </xf>
    <xf numFmtId="184" fontId="6" fillId="0" borderId="21" xfId="0" applyNumberFormat="1" applyFont="1" applyFill="1" applyBorder="1" applyAlignment="1"/>
    <xf numFmtId="0" fontId="0" fillId="0" borderId="0" xfId="0" applyBorder="1" applyAlignment="1"/>
    <xf numFmtId="0" fontId="0" fillId="0" borderId="22" xfId="0" applyBorder="1" applyAlignment="1"/>
    <xf numFmtId="0" fontId="4" fillId="0" borderId="14" xfId="0" applyFont="1" applyBorder="1" applyAlignment="1">
      <alignment horizontal="distributed" vertical="center" textRotation="255" shrinkToFit="1"/>
    </xf>
    <xf numFmtId="0" fontId="0" fillId="0" borderId="0" xfId="0" applyBorder="1" applyAlignment="1">
      <alignment horizontal="distributed" vertical="center" textRotation="255" shrinkToFit="1"/>
    </xf>
    <xf numFmtId="0" fontId="0" fillId="0" borderId="29" xfId="0" applyBorder="1" applyAlignment="1">
      <alignment horizontal="distributed" vertical="center" textRotation="255" shrinkToFit="1"/>
    </xf>
    <xf numFmtId="0" fontId="10" fillId="0" borderId="14" xfId="0" applyFont="1" applyBorder="1" applyAlignment="1">
      <alignment horizontal="distributed" shrinkToFit="1"/>
    </xf>
    <xf numFmtId="0" fontId="10" fillId="0" borderId="16" xfId="0" applyFont="1" applyBorder="1" applyAlignment="1">
      <alignment horizontal="distributed" shrinkToFit="1"/>
    </xf>
    <xf numFmtId="0" fontId="4" fillId="0" borderId="37"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28" xfId="0" applyBorder="1" applyAlignment="1">
      <alignment horizontal="center" vertical="center" wrapText="1"/>
    </xf>
    <xf numFmtId="176" fontId="5" fillId="0" borderId="35" xfId="0" applyNumberFormat="1" applyFont="1" applyBorder="1" applyAlignment="1"/>
    <xf numFmtId="0" fontId="0" fillId="0" borderId="30" xfId="0" applyBorder="1" applyAlignment="1"/>
    <xf numFmtId="176" fontId="4" fillId="0" borderId="35" xfId="0" applyNumberFormat="1" applyFont="1" applyBorder="1" applyAlignment="1">
      <alignment horizontal="right"/>
    </xf>
    <xf numFmtId="176" fontId="4" fillId="0" borderId="36" xfId="0" applyNumberFormat="1" applyFont="1" applyBorder="1" applyAlignment="1">
      <alignment horizontal="right"/>
    </xf>
    <xf numFmtId="0" fontId="4" fillId="0" borderId="0" xfId="0" applyFont="1" applyBorder="1" applyAlignment="1">
      <alignment horizontal="distributed" shrinkToFit="1"/>
    </xf>
    <xf numFmtId="0" fontId="0" fillId="0" borderId="0" xfId="0" applyAlignment="1">
      <alignment horizontal="distributed" shrinkToFit="1"/>
    </xf>
    <xf numFmtId="0" fontId="4" fillId="0" borderId="37" xfId="0" applyFont="1" applyFill="1" applyBorder="1" applyAlignment="1">
      <alignment horizontal="distributed"/>
    </xf>
    <xf numFmtId="0" fontId="0" fillId="0" borderId="16" xfId="0" applyBorder="1" applyAlignment="1">
      <alignment horizontal="distributed"/>
    </xf>
    <xf numFmtId="0" fontId="9" fillId="0" borderId="51" xfId="0" applyFont="1" applyBorder="1" applyAlignment="1">
      <alignment horizontal="center" vertical="center" wrapText="1"/>
    </xf>
    <xf numFmtId="0" fontId="9" fillId="0" borderId="43" xfId="0" applyFont="1" applyBorder="1" applyAlignment="1">
      <alignment horizontal="center" vertical="center" wrapText="1"/>
    </xf>
    <xf numFmtId="0" fontId="9" fillId="0" borderId="52" xfId="0" applyFont="1" applyBorder="1" applyAlignment="1">
      <alignment horizontal="center" vertical="center" wrapText="1"/>
    </xf>
    <xf numFmtId="182" fontId="4" fillId="2" borderId="57" xfId="2" applyNumberFormat="1" applyFont="1" applyFill="1" applyBorder="1" applyAlignment="1"/>
    <xf numFmtId="0" fontId="0" fillId="2" borderId="57" xfId="0" applyFill="1" applyBorder="1" applyAlignment="1"/>
    <xf numFmtId="182" fontId="4" fillId="0" borderId="0" xfId="2" applyNumberFormat="1" applyFont="1" applyBorder="1" applyAlignment="1"/>
    <xf numFmtId="0" fontId="4" fillId="0" borderId="59" xfId="0" applyFont="1" applyBorder="1" applyAlignment="1">
      <alignment horizontal="center" vertical="center" textRotation="255"/>
    </xf>
    <xf numFmtId="0" fontId="0" fillId="0" borderId="43" xfId="0" applyBorder="1" applyAlignment="1">
      <alignment horizontal="center" vertical="center" textRotation="255"/>
    </xf>
    <xf numFmtId="0" fontId="0" fillId="0" borderId="60" xfId="0" applyBorder="1" applyAlignment="1">
      <alignment horizontal="center" vertical="center" textRotation="255"/>
    </xf>
    <xf numFmtId="176" fontId="5" fillId="0" borderId="9" xfId="0" applyNumberFormat="1" applyFont="1" applyBorder="1" applyAlignment="1"/>
    <xf numFmtId="0" fontId="0" fillId="0" borderId="3" xfId="0" applyBorder="1" applyAlignment="1"/>
    <xf numFmtId="0" fontId="4" fillId="0" borderId="4" xfId="0" applyFont="1" applyBorder="1" applyAlignment="1">
      <alignment horizontal="center" vertical="center" textRotation="255" shrinkToFit="1"/>
    </xf>
    <xf numFmtId="0" fontId="0" fillId="0" borderId="13" xfId="0" applyBorder="1" applyAlignment="1">
      <alignment horizontal="center" vertical="center" textRotation="255"/>
    </xf>
    <xf numFmtId="0" fontId="0" fillId="0" borderId="45" xfId="0" applyBorder="1" applyAlignment="1">
      <alignment horizontal="center" vertical="center" textRotation="255"/>
    </xf>
    <xf numFmtId="0" fontId="4" fillId="0" borderId="2" xfId="0" applyFont="1" applyBorder="1" applyAlignment="1">
      <alignment horizontal="distributed" shrinkToFit="1"/>
    </xf>
    <xf numFmtId="0" fontId="0" fillId="0" borderId="2" xfId="0" applyBorder="1" applyAlignment="1">
      <alignment horizontal="distributed" shrinkToFit="1"/>
    </xf>
    <xf numFmtId="0" fontId="0" fillId="0" borderId="3" xfId="0" applyBorder="1" applyAlignment="1">
      <alignment horizontal="distributed" shrinkToFit="1"/>
    </xf>
    <xf numFmtId="0" fontId="4" fillId="0" borderId="24" xfId="0" applyFont="1" applyBorder="1" applyAlignment="1">
      <alignment horizontal="distributed" shrinkToFit="1"/>
    </xf>
    <xf numFmtId="0" fontId="0" fillId="0" borderId="24" xfId="0" applyBorder="1" applyAlignment="1">
      <alignment horizontal="distributed" shrinkToFit="1"/>
    </xf>
    <xf numFmtId="0" fontId="0" fillId="0" borderId="25" xfId="0" applyBorder="1" applyAlignment="1">
      <alignment horizontal="distributed" shrinkToFit="1"/>
    </xf>
    <xf numFmtId="0" fontId="4" fillId="0" borderId="11" xfId="0" applyFont="1" applyBorder="1" applyAlignment="1" applyProtection="1">
      <alignment horizontal="distributed" vertical="center"/>
      <protection hidden="1"/>
    </xf>
    <xf numFmtId="0" fontId="0" fillId="0" borderId="12" xfId="0" applyBorder="1" applyAlignment="1">
      <alignment horizontal="distributed" vertical="center"/>
    </xf>
    <xf numFmtId="0" fontId="0" fillId="0" borderId="28" xfId="0" applyBorder="1" applyAlignment="1">
      <alignment horizontal="distributed" vertical="center"/>
    </xf>
    <xf numFmtId="0" fontId="0" fillId="0" borderId="30" xfId="0" applyBorder="1" applyAlignment="1">
      <alignment horizontal="distributed" vertical="center"/>
    </xf>
    <xf numFmtId="38" fontId="4" fillId="2" borderId="21" xfId="1" applyFont="1" applyFill="1" applyBorder="1" applyAlignment="1">
      <alignment horizontal="right" vertical="center"/>
    </xf>
    <xf numFmtId="38" fontId="4" fillId="2" borderId="35" xfId="1" applyFont="1" applyFill="1" applyBorder="1" applyAlignment="1">
      <alignment horizontal="right" vertical="center"/>
    </xf>
    <xf numFmtId="182" fontId="6" fillId="2" borderId="0" xfId="0" applyNumberFormat="1" applyFont="1" applyFill="1" applyBorder="1" applyAlignment="1">
      <alignment horizontal="right" vertical="center"/>
    </xf>
    <xf numFmtId="182" fontId="6" fillId="2" borderId="29" xfId="0" applyNumberFormat="1" applyFont="1" applyFill="1" applyBorder="1" applyAlignment="1">
      <alignment horizontal="right" vertical="center"/>
    </xf>
    <xf numFmtId="38" fontId="4" fillId="2" borderId="0" xfId="1" applyFont="1" applyFill="1" applyBorder="1" applyAlignment="1">
      <alignment horizontal="right" vertical="center"/>
    </xf>
    <xf numFmtId="0" fontId="0" fillId="2" borderId="22" xfId="0" applyFill="1" applyBorder="1" applyAlignment="1">
      <alignment horizontal="right" vertical="center"/>
    </xf>
    <xf numFmtId="38" fontId="4" fillId="2" borderId="29" xfId="1" applyFont="1" applyFill="1" applyBorder="1" applyAlignment="1">
      <alignment horizontal="right" vertical="center"/>
    </xf>
    <xf numFmtId="0" fontId="0" fillId="2" borderId="36" xfId="0" applyFill="1" applyBorder="1" applyAlignment="1">
      <alignment horizontal="right" vertical="center"/>
    </xf>
    <xf numFmtId="0" fontId="4" fillId="0" borderId="1" xfId="0" applyFont="1" applyBorder="1" applyAlignment="1">
      <alignment horizontal="distributed"/>
    </xf>
    <xf numFmtId="0" fontId="4" fillId="0" borderId="2" xfId="0" applyFont="1" applyBorder="1" applyAlignment="1">
      <alignment horizontal="distributed"/>
    </xf>
    <xf numFmtId="0" fontId="4" fillId="0" borderId="10" xfId="0" applyFont="1" applyBorder="1" applyAlignment="1">
      <alignment horizontal="distributed"/>
    </xf>
    <xf numFmtId="0" fontId="4" fillId="0" borderId="11" xfId="0" applyFont="1" applyBorder="1" applyAlignment="1">
      <alignment horizontal="distributed"/>
    </xf>
    <xf numFmtId="0" fontId="4" fillId="0" borderId="0" xfId="0" applyFont="1" applyBorder="1" applyAlignment="1">
      <alignment horizontal="distributed"/>
    </xf>
    <xf numFmtId="0" fontId="4" fillId="0" borderId="22" xfId="0" applyFont="1" applyBorder="1" applyAlignment="1">
      <alignment horizontal="distributed"/>
    </xf>
    <xf numFmtId="0" fontId="0" fillId="0" borderId="0" xfId="0" applyAlignment="1">
      <alignment horizontal="distributed"/>
    </xf>
    <xf numFmtId="0" fontId="0" fillId="0" borderId="22" xfId="0" applyBorder="1" applyAlignment="1">
      <alignment horizontal="distributed"/>
    </xf>
    <xf numFmtId="181" fontId="7" fillId="0" borderId="0" xfId="0" applyNumberFormat="1" applyFont="1" applyBorder="1" applyAlignment="1">
      <alignment horizontal="left" vertical="top" wrapText="1" indent="3"/>
    </xf>
    <xf numFmtId="0" fontId="0" fillId="0" borderId="22" xfId="0" applyBorder="1" applyAlignment="1">
      <alignment horizontal="left" vertical="top" wrapText="1" indent="3"/>
    </xf>
    <xf numFmtId="0" fontId="0" fillId="0" borderId="0" xfId="0" applyAlignment="1">
      <alignment horizontal="left" vertical="top" wrapText="1" indent="3"/>
    </xf>
    <xf numFmtId="0" fontId="4" fillId="0" borderId="47" xfId="0" applyFont="1" applyBorder="1" applyAlignment="1" applyProtection="1">
      <alignment horizontal="distributed" vertical="center" textRotation="255"/>
      <protection hidden="1"/>
    </xf>
    <xf numFmtId="0" fontId="0" fillId="0" borderId="48" xfId="0" applyBorder="1" applyAlignment="1">
      <alignment horizontal="distributed" vertical="center" textRotation="255"/>
    </xf>
    <xf numFmtId="0" fontId="0" fillId="0" borderId="49" xfId="0" applyBorder="1" applyAlignment="1">
      <alignment horizontal="distributed" vertical="center" textRotation="255"/>
    </xf>
    <xf numFmtId="0" fontId="4" fillId="0" borderId="11" xfId="0" applyFont="1" applyBorder="1" applyAlignment="1" applyProtection="1">
      <protection hidden="1"/>
    </xf>
    <xf numFmtId="38" fontId="4" fillId="0" borderId="21" xfId="1" applyFont="1" applyBorder="1" applyAlignment="1"/>
    <xf numFmtId="38" fontId="4" fillId="0" borderId="0" xfId="1" applyFont="1" applyBorder="1" applyAlignment="1">
      <alignment horizontal="right"/>
    </xf>
    <xf numFmtId="38" fontId="4" fillId="0" borderId="22" xfId="1" applyFont="1" applyBorder="1" applyAlignment="1">
      <alignment horizontal="right"/>
    </xf>
    <xf numFmtId="0" fontId="4" fillId="0" borderId="37" xfId="0" applyFont="1" applyFill="1" applyBorder="1" applyAlignment="1">
      <alignment horizontal="distributed" vertical="center" wrapText="1"/>
    </xf>
    <xf numFmtId="0" fontId="0" fillId="0" borderId="16" xfId="0" applyBorder="1" applyAlignment="1">
      <alignment horizontal="distributed" vertical="center"/>
    </xf>
    <xf numFmtId="0" fontId="4" fillId="0" borderId="11" xfId="0" applyFont="1" applyBorder="1" applyAlignment="1" applyProtection="1">
      <alignment horizontal="distributed"/>
      <protection hidden="1"/>
    </xf>
    <xf numFmtId="0" fontId="0" fillId="0" borderId="12" xfId="0" applyBorder="1" applyAlignment="1">
      <alignment horizontal="distributed"/>
    </xf>
    <xf numFmtId="182" fontId="4" fillId="0" borderId="0" xfId="2" applyNumberFormat="1" applyFont="1" applyBorder="1" applyAlignment="1">
      <alignment horizontal="right"/>
    </xf>
    <xf numFmtId="0" fontId="0" fillId="0" borderId="0" xfId="0" applyBorder="1" applyAlignment="1">
      <alignment horizontal="right"/>
    </xf>
    <xf numFmtId="38" fontId="4" fillId="0" borderId="31" xfId="1" applyFont="1" applyBorder="1" applyAlignment="1"/>
    <xf numFmtId="0" fontId="0" fillId="0" borderId="24" xfId="0" applyBorder="1" applyAlignment="1"/>
    <xf numFmtId="0" fontId="4" fillId="0" borderId="54" xfId="0" applyFont="1" applyBorder="1" applyAlignment="1" applyProtection="1">
      <protection hidden="1"/>
    </xf>
    <xf numFmtId="0" fontId="0" fillId="0" borderId="55" xfId="0" applyBorder="1" applyAlignment="1"/>
    <xf numFmtId="38" fontId="4" fillId="2" borderId="56" xfId="1" applyFont="1" applyFill="1" applyBorder="1" applyAlignment="1"/>
    <xf numFmtId="38" fontId="4" fillId="2" borderId="57" xfId="1" applyFont="1" applyFill="1" applyBorder="1" applyAlignment="1">
      <alignment horizontal="right"/>
    </xf>
    <xf numFmtId="38" fontId="4" fillId="2" borderId="58" xfId="1" applyFont="1" applyFill="1" applyBorder="1" applyAlignment="1">
      <alignment horizontal="right"/>
    </xf>
    <xf numFmtId="186" fontId="5" fillId="0" borderId="31" xfId="0" applyNumberFormat="1" applyFont="1" applyFill="1" applyBorder="1" applyAlignment="1">
      <alignment horizontal="center" vertical="center"/>
    </xf>
    <xf numFmtId="186" fontId="0" fillId="0" borderId="25" xfId="0" applyNumberFormat="1" applyBorder="1" applyAlignment="1">
      <alignment horizontal="center" vertical="center"/>
    </xf>
    <xf numFmtId="0" fontId="9" fillId="0" borderId="11" xfId="0" applyFont="1" applyBorder="1" applyAlignment="1" applyProtection="1">
      <alignment horizontal="distributed" vertical="center"/>
      <protection hidden="1"/>
    </xf>
    <xf numFmtId="0" fontId="9" fillId="0" borderId="12" xfId="0" applyFont="1" applyBorder="1" applyAlignment="1">
      <alignment horizontal="distributed" vertical="center"/>
    </xf>
    <xf numFmtId="182" fontId="4" fillId="0" borderId="37" xfId="0" applyNumberFormat="1" applyFont="1" applyFill="1" applyBorder="1" applyAlignment="1">
      <alignment horizontal="center" vertical="center" wrapText="1"/>
    </xf>
    <xf numFmtId="0" fontId="0" fillId="0" borderId="53" xfId="0" applyBorder="1" applyAlignment="1">
      <alignment horizontal="center" vertical="center" wrapText="1"/>
    </xf>
    <xf numFmtId="186" fontId="0" fillId="0" borderId="50" xfId="0" applyNumberFormat="1" applyBorder="1" applyAlignment="1">
      <alignment horizontal="center" vertical="center"/>
    </xf>
    <xf numFmtId="186" fontId="5" fillId="0" borderId="21" xfId="0" applyNumberFormat="1" applyFont="1" applyFill="1" applyBorder="1" applyAlignment="1">
      <alignment horizontal="center" vertical="center"/>
    </xf>
    <xf numFmtId="186" fontId="5" fillId="0" borderId="12" xfId="0" applyNumberFormat="1" applyFont="1" applyFill="1" applyBorder="1" applyAlignment="1">
      <alignment horizontal="center" vertical="center"/>
    </xf>
    <xf numFmtId="186" fontId="5" fillId="0" borderId="22" xfId="0" applyNumberFormat="1" applyFont="1" applyFill="1" applyBorder="1" applyAlignment="1">
      <alignment horizontal="center" vertical="center"/>
    </xf>
    <xf numFmtId="182" fontId="4" fillId="0" borderId="51" xfId="0" applyNumberFormat="1" applyFont="1" applyFill="1" applyBorder="1" applyAlignment="1">
      <alignment vertical="center" wrapText="1" readingOrder="1"/>
    </xf>
    <xf numFmtId="0" fontId="0" fillId="0" borderId="43" xfId="0" applyBorder="1" applyAlignment="1">
      <alignment vertical="center" wrapText="1" readingOrder="1"/>
    </xf>
    <xf numFmtId="0" fontId="0" fillId="0" borderId="52" xfId="0" applyBorder="1" applyAlignment="1">
      <alignment vertical="center" wrapText="1" readingOrder="1"/>
    </xf>
    <xf numFmtId="186" fontId="5" fillId="0" borderId="15" xfId="0" applyNumberFormat="1" applyFont="1" applyFill="1" applyBorder="1" applyAlignment="1">
      <alignment horizontal="center" vertical="center"/>
    </xf>
    <xf numFmtId="186" fontId="0" fillId="0" borderId="16" xfId="0" applyNumberFormat="1" applyBorder="1" applyAlignment="1">
      <alignment horizontal="center" vertical="center"/>
    </xf>
    <xf numFmtId="186" fontId="0" fillId="0" borderId="27" xfId="0" applyNumberFormat="1" applyBorder="1" applyAlignment="1">
      <alignment horizontal="center" vertical="center"/>
    </xf>
    <xf numFmtId="186" fontId="0" fillId="0" borderId="12" xfId="0" applyNumberFormat="1" applyBorder="1" applyAlignment="1">
      <alignment horizontal="center" vertical="center"/>
    </xf>
    <xf numFmtId="186" fontId="0" fillId="0" borderId="22" xfId="0" applyNumberFormat="1" applyBorder="1" applyAlignment="1">
      <alignment horizontal="center" vertical="center"/>
    </xf>
    <xf numFmtId="176" fontId="0" fillId="2" borderId="0" xfId="0" applyNumberFormat="1" applyFill="1" applyBorder="1" applyAlignment="1"/>
    <xf numFmtId="182" fontId="4" fillId="0" borderId="11" xfId="0" applyNumberFormat="1" applyFont="1" applyFill="1" applyBorder="1" applyAlignment="1">
      <alignment horizontal="distributed"/>
    </xf>
    <xf numFmtId="0" fontId="0" fillId="0" borderId="0" xfId="0" applyBorder="1" applyAlignment="1">
      <alignment horizontal="distributed"/>
    </xf>
    <xf numFmtId="186" fontId="5" fillId="2" borderId="21" xfId="0" applyNumberFormat="1" applyFont="1" applyFill="1" applyBorder="1" applyAlignment="1">
      <alignment horizontal="center" vertical="center"/>
    </xf>
    <xf numFmtId="186" fontId="0" fillId="2" borderId="12" xfId="0" applyNumberFormat="1" applyFill="1" applyBorder="1" applyAlignment="1">
      <alignment horizontal="center" vertical="center"/>
    </xf>
    <xf numFmtId="186" fontId="5" fillId="3" borderId="21" xfId="0" applyNumberFormat="1" applyFont="1" applyFill="1" applyBorder="1" applyAlignment="1">
      <alignment horizontal="center" vertical="center"/>
    </xf>
    <xf numFmtId="186" fontId="0" fillId="3" borderId="22" xfId="0" applyNumberFormat="1" applyFill="1" applyBorder="1" applyAlignment="1">
      <alignment horizontal="center" vertical="center"/>
    </xf>
    <xf numFmtId="182" fontId="4" fillId="0" borderId="11" xfId="0" applyNumberFormat="1" applyFont="1" applyFill="1" applyBorder="1" applyAlignment="1">
      <alignment horizontal="distributed" indent="1"/>
    </xf>
    <xf numFmtId="0" fontId="0" fillId="0" borderId="0" xfId="0" applyBorder="1" applyAlignment="1">
      <alignment horizontal="distributed" indent="1"/>
    </xf>
    <xf numFmtId="186" fontId="5" fillId="2" borderId="12" xfId="0" applyNumberFormat="1" applyFont="1" applyFill="1" applyBorder="1" applyAlignment="1">
      <alignment horizontal="center" vertical="center"/>
    </xf>
    <xf numFmtId="186" fontId="5" fillId="2" borderId="22" xfId="0" applyNumberFormat="1" applyFont="1" applyFill="1" applyBorder="1" applyAlignment="1">
      <alignment horizontal="center" vertical="center"/>
    </xf>
    <xf numFmtId="185" fontId="5" fillId="2" borderId="21" xfId="0" applyNumberFormat="1" applyFont="1" applyFill="1" applyBorder="1" applyAlignment="1">
      <alignment horizontal="center"/>
    </xf>
    <xf numFmtId="0" fontId="0" fillId="2" borderId="12" xfId="0" applyFill="1" applyBorder="1" applyAlignment="1">
      <alignment horizontal="center"/>
    </xf>
    <xf numFmtId="0" fontId="0" fillId="2" borderId="22" xfId="0" applyFill="1" applyBorder="1" applyAlignment="1">
      <alignment horizontal="center"/>
    </xf>
    <xf numFmtId="176" fontId="0" fillId="0" borderId="0" xfId="0" applyNumberFormat="1" applyFill="1" applyBorder="1" applyAlignment="1"/>
    <xf numFmtId="182" fontId="4" fillId="0" borderId="14" xfId="2" applyNumberFormat="1" applyFont="1" applyBorder="1" applyAlignment="1"/>
    <xf numFmtId="0" fontId="0" fillId="0" borderId="14" xfId="0" applyBorder="1" applyAlignment="1"/>
    <xf numFmtId="38" fontId="4" fillId="0" borderId="14" xfId="1" applyFont="1" applyBorder="1" applyAlignment="1">
      <alignment horizontal="right"/>
    </xf>
    <xf numFmtId="0" fontId="4" fillId="0" borderId="18" xfId="0" applyFont="1" applyBorder="1" applyAlignment="1">
      <alignment horizontal="center" shrinkToFit="1"/>
    </xf>
    <xf numFmtId="0" fontId="4" fillId="0" borderId="34" xfId="0" applyFont="1" applyBorder="1" applyAlignment="1">
      <alignment horizontal="center" shrinkToFit="1"/>
    </xf>
    <xf numFmtId="0" fontId="4" fillId="0" borderId="19" xfId="0" applyFont="1" applyBorder="1" applyAlignment="1">
      <alignment horizontal="center" shrinkToFit="1"/>
    </xf>
    <xf numFmtId="0" fontId="4" fillId="0" borderId="20" xfId="0" applyFont="1" applyBorder="1" applyAlignment="1">
      <alignment horizontal="center" shrinkToFit="1"/>
    </xf>
    <xf numFmtId="184" fontId="6" fillId="0" borderId="15" xfId="0" applyNumberFormat="1" applyFont="1" applyFill="1" applyBorder="1" applyAlignment="1"/>
    <xf numFmtId="0" fontId="0" fillId="0" borderId="16" xfId="0" applyBorder="1" applyAlignment="1"/>
    <xf numFmtId="0" fontId="0" fillId="0" borderId="27" xfId="0" applyBorder="1" applyAlignment="1"/>
    <xf numFmtId="0" fontId="4" fillId="0" borderId="19" xfId="0" applyFont="1" applyBorder="1" applyAlignment="1">
      <alignment horizontal="distributed"/>
    </xf>
    <xf numFmtId="0" fontId="0" fillId="0" borderId="34" xfId="0" applyBorder="1" applyAlignment="1">
      <alignment horizontal="distributed"/>
    </xf>
    <xf numFmtId="0" fontId="4" fillId="0" borderId="37" xfId="0" applyFont="1" applyBorder="1" applyAlignment="1" applyProtection="1">
      <alignment horizontal="distributed" vertical="center"/>
      <protection hidden="1"/>
    </xf>
    <xf numFmtId="176" fontId="0" fillId="0" borderId="14" xfId="0" applyNumberFormat="1" applyBorder="1" applyAlignment="1"/>
    <xf numFmtId="0" fontId="4" fillId="0" borderId="37" xfId="0" applyFont="1" applyBorder="1" applyAlignment="1" applyProtection="1">
      <alignment horizontal="distributed"/>
      <protection hidden="1"/>
    </xf>
    <xf numFmtId="38" fontId="4" fillId="0" borderId="15" xfId="1" applyFont="1" applyBorder="1" applyAlignment="1"/>
    <xf numFmtId="0" fontId="8" fillId="0" borderId="33" xfId="0" applyFont="1" applyBorder="1" applyAlignment="1" applyProtection="1">
      <alignment horizontal="distributed" indent="1"/>
      <protection hidden="1"/>
    </xf>
    <xf numFmtId="0" fontId="8" fillId="0" borderId="34" xfId="0" applyFont="1" applyBorder="1" applyAlignment="1">
      <alignment horizontal="distributed" indent="1"/>
    </xf>
    <xf numFmtId="0" fontId="8" fillId="0" borderId="17" xfId="0" applyFont="1" applyBorder="1" applyAlignment="1">
      <alignment horizontal="distributed" indent="1"/>
    </xf>
    <xf numFmtId="0" fontId="4" fillId="0" borderId="33" xfId="0" applyFont="1" applyBorder="1" applyAlignment="1" applyProtection="1">
      <alignment horizontal="center"/>
      <protection hidden="1"/>
    </xf>
    <xf numFmtId="0" fontId="0" fillId="0" borderId="34" xfId="0" applyBorder="1" applyAlignment="1">
      <alignment horizontal="center"/>
    </xf>
    <xf numFmtId="0" fontId="4" fillId="0" borderId="18" xfId="0" applyFont="1" applyBorder="1" applyAlignment="1">
      <alignment horizontal="distributed"/>
    </xf>
    <xf numFmtId="0" fontId="0" fillId="0" borderId="19" xfId="0" applyBorder="1" applyAlignment="1">
      <alignment horizontal="distributed"/>
    </xf>
    <xf numFmtId="184" fontId="4" fillId="0" borderId="0" xfId="0" applyNumberFormat="1" applyFont="1" applyBorder="1" applyAlignment="1">
      <alignment horizontal="right" indent="1"/>
    </xf>
    <xf numFmtId="0" fontId="0" fillId="0" borderId="22" xfId="0" applyBorder="1" applyAlignment="1">
      <alignment horizontal="right" indent="1"/>
    </xf>
    <xf numFmtId="0" fontId="4" fillId="0" borderId="28" xfId="0" applyFont="1" applyBorder="1" applyAlignment="1" applyProtection="1">
      <alignment horizontal="distributed"/>
      <protection hidden="1"/>
    </xf>
    <xf numFmtId="0" fontId="0" fillId="0" borderId="30" xfId="0" applyBorder="1" applyAlignment="1">
      <alignment horizontal="distributed"/>
    </xf>
    <xf numFmtId="38" fontId="4" fillId="2" borderId="29" xfId="1" applyFont="1" applyFill="1" applyBorder="1" applyAlignment="1"/>
    <xf numFmtId="0" fontId="0" fillId="2" borderId="29" xfId="0" applyFill="1" applyBorder="1" applyAlignment="1"/>
    <xf numFmtId="176" fontId="4" fillId="2" borderId="29" xfId="0" applyNumberFormat="1" applyFont="1" applyFill="1" applyBorder="1" applyAlignment="1">
      <alignment horizontal="right" indent="1"/>
    </xf>
    <xf numFmtId="176" fontId="0" fillId="2" borderId="29" xfId="0" applyNumberFormat="1" applyFill="1" applyBorder="1" applyAlignment="1">
      <alignment horizontal="right" indent="1"/>
    </xf>
    <xf numFmtId="176" fontId="4" fillId="2" borderId="29" xfId="0" applyNumberFormat="1" applyFont="1" applyFill="1" applyBorder="1" applyAlignment="1"/>
    <xf numFmtId="176" fontId="0" fillId="2" borderId="29" xfId="0" applyNumberFormat="1" applyFill="1" applyBorder="1" applyAlignment="1"/>
    <xf numFmtId="0" fontId="4" fillId="0" borderId="8" xfId="0" applyFont="1" applyBorder="1" applyAlignment="1" applyProtection="1">
      <alignment horizontal="center"/>
      <protection hidden="1"/>
    </xf>
    <xf numFmtId="0" fontId="4" fillId="0" borderId="5" xfId="0" applyFont="1" applyBorder="1" applyAlignment="1" applyProtection="1">
      <alignment horizontal="center"/>
      <protection hidden="1"/>
    </xf>
    <xf numFmtId="0" fontId="4" fillId="0" borderId="1" xfId="0" applyFont="1" applyBorder="1" applyAlignment="1" applyProtection="1">
      <alignment horizontal="center"/>
      <protection hidden="1"/>
    </xf>
    <xf numFmtId="0" fontId="4" fillId="0" borderId="2" xfId="0" applyFont="1" applyBorder="1" applyAlignment="1" applyProtection="1">
      <alignment horizontal="center"/>
      <protection hidden="1"/>
    </xf>
    <xf numFmtId="0" fontId="4" fillId="0" borderId="10" xfId="0" applyFont="1" applyBorder="1" applyAlignment="1" applyProtection="1">
      <alignment horizontal="center"/>
      <protection hidden="1"/>
    </xf>
    <xf numFmtId="0" fontId="4" fillId="0" borderId="8" xfId="0" applyFont="1" applyFill="1" applyBorder="1" applyAlignment="1" applyProtection="1">
      <alignment horizontal="center"/>
      <protection hidden="1"/>
    </xf>
    <xf numFmtId="0" fontId="0" fillId="0" borderId="5" xfId="0" applyBorder="1" applyAlignment="1">
      <alignment horizontal="center"/>
    </xf>
    <xf numFmtId="0" fontId="6" fillId="0" borderId="6" xfId="0" applyFont="1" applyFill="1" applyBorder="1" applyAlignment="1" applyProtection="1">
      <alignment horizontal="center"/>
      <protection hidden="1"/>
    </xf>
    <xf numFmtId="0" fontId="6" fillId="0" borderId="5" xfId="0" applyFont="1" applyFill="1" applyBorder="1" applyAlignment="1" applyProtection="1">
      <alignment horizontal="center"/>
      <protection hidden="1"/>
    </xf>
    <xf numFmtId="0" fontId="0" fillId="0" borderId="32" xfId="0" applyBorder="1" applyAlignment="1">
      <alignment horizontal="center"/>
    </xf>
    <xf numFmtId="38" fontId="4" fillId="0" borderId="0" xfId="1" applyFont="1" applyBorder="1" applyAlignment="1"/>
    <xf numFmtId="176" fontId="4" fillId="0" borderId="0" xfId="0" applyNumberFormat="1" applyFont="1" applyBorder="1" applyAlignment="1">
      <alignment horizontal="right" indent="1"/>
    </xf>
    <xf numFmtId="176" fontId="0" fillId="0" borderId="0" xfId="0" applyNumberFormat="1" applyBorder="1" applyAlignment="1">
      <alignment horizontal="right" indent="1"/>
    </xf>
    <xf numFmtId="176" fontId="4" fillId="0" borderId="0" xfId="0" applyNumberFormat="1" applyFont="1" applyBorder="1" applyAlignment="1"/>
    <xf numFmtId="0" fontId="4" fillId="0" borderId="0" xfId="0" applyFont="1" applyBorder="1" applyAlignment="1">
      <alignment horizontal="center" vertical="center"/>
    </xf>
    <xf numFmtId="0" fontId="0" fillId="0" borderId="0" xfId="0" applyBorder="1" applyAlignment="1">
      <alignment horizontal="center" vertical="center"/>
    </xf>
    <xf numFmtId="176" fontId="4" fillId="0" borderId="0" xfId="2" applyNumberFormat="1" applyFont="1" applyBorder="1" applyAlignment="1"/>
    <xf numFmtId="0" fontId="4" fillId="0" borderId="11" xfId="0" applyFont="1" applyBorder="1" applyAlignment="1">
      <alignment horizontal="left" vertical="top" wrapText="1"/>
    </xf>
    <xf numFmtId="182" fontId="4" fillId="0" borderId="39" xfId="0" applyNumberFormat="1" applyFont="1" applyBorder="1" applyAlignment="1">
      <alignment horizontal="center" vertical="center"/>
    </xf>
    <xf numFmtId="0" fontId="0" fillId="0" borderId="39" xfId="0" applyBorder="1" applyAlignment="1">
      <alignment horizontal="center" vertical="center"/>
    </xf>
    <xf numFmtId="0" fontId="7" fillId="0" borderId="39" xfId="0" applyFont="1" applyBorder="1" applyAlignment="1">
      <alignment horizontal="center" vertical="center" wrapText="1"/>
    </xf>
    <xf numFmtId="0" fontId="0" fillId="0" borderId="42" xfId="0" applyBorder="1" applyAlignment="1">
      <alignment horizontal="center" vertical="center" wrapText="1"/>
    </xf>
    <xf numFmtId="0" fontId="4" fillId="0" borderId="2" xfId="0" applyFont="1" applyBorder="1" applyAlignment="1">
      <alignment horizontal="center" vertical="center"/>
    </xf>
    <xf numFmtId="0" fontId="0" fillId="0" borderId="2" xfId="0" applyBorder="1" applyAlignment="1">
      <alignment horizontal="center" vertical="center"/>
    </xf>
    <xf numFmtId="184" fontId="4" fillId="0" borderId="2" xfId="0" applyNumberFormat="1" applyFont="1" applyBorder="1" applyAlignment="1">
      <alignment horizontal="right" indent="1"/>
    </xf>
    <xf numFmtId="0" fontId="0" fillId="0" borderId="10" xfId="0" applyBorder="1" applyAlignment="1">
      <alignment horizontal="right" indent="1"/>
    </xf>
    <xf numFmtId="0" fontId="4" fillId="0" borderId="35" xfId="0" applyFont="1" applyBorder="1" applyAlignment="1">
      <alignment horizontal="distributed" vertical="top"/>
    </xf>
    <xf numFmtId="0" fontId="0" fillId="0" borderId="30" xfId="0" applyBorder="1" applyAlignment="1">
      <alignment horizontal="distributed" vertical="top"/>
    </xf>
    <xf numFmtId="0" fontId="4" fillId="0" borderId="28" xfId="0" applyFont="1" applyBorder="1" applyAlignment="1">
      <alignment horizontal="center"/>
    </xf>
    <xf numFmtId="0" fontId="4" fillId="0" borderId="29" xfId="0" applyFont="1" applyBorder="1" applyAlignment="1">
      <alignment horizontal="center"/>
    </xf>
    <xf numFmtId="0" fontId="4" fillId="0" borderId="36" xfId="0" applyFont="1" applyBorder="1" applyAlignment="1">
      <alignment horizontal="center"/>
    </xf>
    <xf numFmtId="0" fontId="4" fillId="0" borderId="21" xfId="0" applyFont="1" applyBorder="1" applyAlignment="1">
      <alignment horizontal="distributed"/>
    </xf>
    <xf numFmtId="0" fontId="4" fillId="0" borderId="12" xfId="0" applyFont="1" applyBorder="1" applyAlignment="1">
      <alignment horizontal="distributed"/>
    </xf>
    <xf numFmtId="184" fontId="4" fillId="0" borderId="0" xfId="1" applyNumberFormat="1" applyFont="1" applyBorder="1" applyAlignment="1"/>
    <xf numFmtId="176" fontId="4" fillId="2" borderId="0" xfId="1" applyNumberFormat="1" applyFont="1" applyFill="1" applyBorder="1" applyAlignment="1"/>
    <xf numFmtId="0" fontId="4" fillId="2" borderId="22" xfId="1" applyNumberFormat="1" applyFont="1" applyFill="1" applyBorder="1" applyAlignment="1"/>
    <xf numFmtId="184" fontId="4" fillId="0" borderId="21" xfId="0" applyNumberFormat="1" applyFont="1" applyBorder="1" applyAlignment="1">
      <alignment horizontal="right" vertical="center"/>
    </xf>
    <xf numFmtId="184" fontId="4" fillId="0" borderId="35" xfId="0" applyNumberFormat="1" applyFont="1" applyBorder="1" applyAlignment="1">
      <alignment horizontal="right" vertical="center"/>
    </xf>
    <xf numFmtId="184" fontId="4" fillId="0" borderId="0" xfId="0" applyNumberFormat="1" applyFont="1" applyBorder="1" applyAlignment="1">
      <alignment horizontal="right" vertical="center"/>
    </xf>
    <xf numFmtId="0" fontId="0" fillId="0" borderId="0" xfId="0" applyBorder="1" applyAlignment="1">
      <alignment horizontal="right" vertical="center"/>
    </xf>
    <xf numFmtId="184" fontId="4" fillId="0" borderId="29" xfId="0" applyNumberFormat="1" applyFont="1" applyBorder="1" applyAlignment="1">
      <alignment horizontal="right" vertical="center"/>
    </xf>
    <xf numFmtId="0" fontId="0" fillId="0" borderId="29" xfId="0" applyBorder="1" applyAlignment="1">
      <alignment horizontal="right" vertical="center"/>
    </xf>
    <xf numFmtId="176" fontId="4" fillId="2" borderId="0" xfId="0" applyNumberFormat="1" applyFont="1" applyFill="1" applyBorder="1" applyAlignment="1">
      <alignment horizontal="right" vertical="center"/>
    </xf>
    <xf numFmtId="176" fontId="4" fillId="2" borderId="29" xfId="0" applyNumberFormat="1" applyFont="1" applyFill="1" applyBorder="1" applyAlignment="1">
      <alignment horizontal="right" vertical="center"/>
    </xf>
    <xf numFmtId="0" fontId="4" fillId="0" borderId="38" xfId="0" applyFont="1" applyBorder="1" applyAlignment="1">
      <alignment horizontal="center"/>
    </xf>
    <xf numFmtId="0" fontId="4" fillId="0" borderId="39" xfId="0" applyFont="1" applyBorder="1" applyAlignment="1">
      <alignment horizontal="center"/>
    </xf>
    <xf numFmtId="0" fontId="5" fillId="0" borderId="40" xfId="0" applyFont="1" applyBorder="1" applyAlignment="1">
      <alignment horizontal="center" vertical="center"/>
    </xf>
    <xf numFmtId="0" fontId="4" fillId="0" borderId="21" xfId="0" applyFont="1" applyBorder="1" applyAlignment="1">
      <alignment horizontal="distributed" shrinkToFit="1"/>
    </xf>
    <xf numFmtId="0" fontId="4" fillId="0" borderId="12" xfId="0" applyFont="1" applyBorder="1" applyAlignment="1">
      <alignment horizontal="distributed" shrinkToFit="1"/>
    </xf>
    <xf numFmtId="0" fontId="4" fillId="0" borderId="1" xfId="0" applyFont="1" applyBorder="1" applyAlignment="1">
      <alignment horizontal="left" vertical="center" wrapText="1"/>
    </xf>
    <xf numFmtId="0" fontId="4" fillId="0" borderId="11" xfId="0" applyFont="1" applyBorder="1" applyAlignment="1">
      <alignment horizontal="left" vertical="center" wrapText="1"/>
    </xf>
    <xf numFmtId="0" fontId="4" fillId="0" borderId="28" xfId="0" applyFont="1" applyBorder="1" applyAlignment="1">
      <alignment horizontal="left" vertical="center" wrapText="1"/>
    </xf>
    <xf numFmtId="0" fontId="4" fillId="0" borderId="9" xfId="0" applyFont="1" applyBorder="1" applyAlignment="1">
      <alignment horizontal="distributed"/>
    </xf>
    <xf numFmtId="0" fontId="4" fillId="0" borderId="3" xfId="0" applyFont="1" applyBorder="1" applyAlignment="1">
      <alignment horizontal="distributed"/>
    </xf>
    <xf numFmtId="184" fontId="4" fillId="0" borderId="2" xfId="0" applyNumberFormat="1" applyFont="1" applyBorder="1" applyAlignment="1"/>
    <xf numFmtId="176" fontId="4" fillId="2" borderId="2" xfId="0" applyNumberFormat="1" applyFont="1" applyFill="1" applyBorder="1" applyAlignment="1"/>
    <xf numFmtId="0" fontId="0" fillId="2" borderId="10" xfId="0" applyFill="1" applyBorder="1" applyAlignment="1"/>
    <xf numFmtId="38" fontId="9" fillId="0" borderId="21" xfId="0" applyNumberFormat="1" applyFont="1" applyBorder="1" applyAlignment="1">
      <alignment vertical="top" wrapText="1"/>
    </xf>
    <xf numFmtId="0" fontId="9" fillId="0" borderId="0" xfId="0" applyFont="1" applyAlignment="1">
      <alignment vertical="top" wrapText="1"/>
    </xf>
    <xf numFmtId="0" fontId="9" fillId="0" borderId="12" xfId="0" applyFont="1" applyBorder="1" applyAlignment="1">
      <alignment vertical="top" wrapText="1"/>
    </xf>
    <xf numFmtId="0" fontId="9" fillId="0" borderId="35" xfId="0" applyFont="1" applyBorder="1" applyAlignment="1">
      <alignment vertical="top" wrapText="1"/>
    </xf>
    <xf numFmtId="0" fontId="9" fillId="0" borderId="29" xfId="0" applyFont="1" applyBorder="1" applyAlignment="1">
      <alignment vertical="top" wrapText="1"/>
    </xf>
    <xf numFmtId="0" fontId="9" fillId="0" borderId="30" xfId="0" applyFont="1" applyBorder="1" applyAlignment="1">
      <alignment vertical="top" wrapText="1"/>
    </xf>
    <xf numFmtId="38" fontId="4" fillId="0" borderId="21" xfId="0" applyNumberFormat="1" applyFont="1" applyBorder="1" applyAlignment="1"/>
    <xf numFmtId="0" fontId="9" fillId="0" borderId="11" xfId="0" applyFont="1" applyBorder="1" applyAlignment="1" applyProtection="1">
      <alignment horizontal="distributed"/>
      <protection hidden="1"/>
    </xf>
    <xf numFmtId="0" fontId="9" fillId="0" borderId="12" xfId="0" applyFont="1" applyBorder="1" applyAlignment="1">
      <alignment horizontal="distributed"/>
    </xf>
    <xf numFmtId="38" fontId="4" fillId="0" borderId="21" xfId="0" applyNumberFormat="1" applyFont="1" applyBorder="1" applyAlignment="1">
      <alignment vertical="top" shrinkToFit="1"/>
    </xf>
    <xf numFmtId="0" fontId="0" fillId="0" borderId="0" xfId="0" applyAlignment="1">
      <alignment vertical="top" shrinkToFit="1"/>
    </xf>
    <xf numFmtId="0" fontId="0" fillId="0" borderId="12" xfId="0" applyBorder="1" applyAlignment="1">
      <alignment vertical="top" shrinkToFit="1"/>
    </xf>
    <xf numFmtId="38" fontId="4" fillId="0" borderId="21" xfId="0" applyNumberFormat="1" applyFont="1" applyBorder="1" applyAlignment="1">
      <alignment horizontal="distributed"/>
    </xf>
    <xf numFmtId="38" fontId="4" fillId="2" borderId="21" xfId="0" applyNumberFormat="1" applyFont="1" applyFill="1" applyBorder="1" applyAlignment="1"/>
    <xf numFmtId="0" fontId="0" fillId="2" borderId="12" xfId="0" applyFill="1" applyBorder="1" applyAlignment="1"/>
    <xf numFmtId="0" fontId="4" fillId="2" borderId="22" xfId="0" applyFont="1" applyFill="1" applyBorder="1" applyAlignment="1"/>
    <xf numFmtId="38" fontId="4" fillId="0" borderId="22" xfId="0" applyNumberFormat="1" applyFont="1" applyBorder="1" applyAlignment="1"/>
    <xf numFmtId="38" fontId="4" fillId="3" borderId="21" xfId="0" applyNumberFormat="1" applyFont="1" applyFill="1" applyBorder="1" applyAlignment="1"/>
    <xf numFmtId="0" fontId="0" fillId="3" borderId="22" xfId="0" applyFill="1" applyBorder="1" applyAlignment="1"/>
    <xf numFmtId="0" fontId="4" fillId="0" borderId="11" xfId="0" applyFont="1" applyBorder="1" applyAlignment="1">
      <alignment horizontal="distributed" indent="1"/>
    </xf>
    <xf numFmtId="0" fontId="0" fillId="2" borderId="22" xfId="0" applyFill="1" applyBorder="1" applyAlignment="1"/>
    <xf numFmtId="0" fontId="4" fillId="0" borderId="40" xfId="0" applyFont="1" applyBorder="1" applyAlignment="1">
      <alignment vertical="top" shrinkToFit="1"/>
    </xf>
    <xf numFmtId="0" fontId="0" fillId="0" borderId="41" xfId="0" applyBorder="1" applyAlignment="1">
      <alignment vertical="top" shrinkToFit="1"/>
    </xf>
    <xf numFmtId="0" fontId="0" fillId="0" borderId="42" xfId="0" applyBorder="1" applyAlignment="1">
      <alignment vertical="top" shrinkToFit="1"/>
    </xf>
    <xf numFmtId="0" fontId="4" fillId="0" borderId="8" xfId="0" applyFont="1" applyBorder="1" applyAlignment="1">
      <alignment horizontal="center"/>
    </xf>
    <xf numFmtId="0" fontId="4" fillId="0" borderId="5" xfId="0" applyFont="1" applyBorder="1" applyAlignment="1">
      <alignment horizontal="center"/>
    </xf>
    <xf numFmtId="0" fontId="4" fillId="0" borderId="2" xfId="0" applyFont="1" applyBorder="1" applyAlignment="1">
      <alignment horizontal="center"/>
    </xf>
    <xf numFmtId="0" fontId="8" fillId="0" borderId="8" xfId="0" applyFont="1" applyBorder="1" applyAlignment="1">
      <alignment horizontal="center" vertical="center" wrapText="1" shrinkToFit="1"/>
    </xf>
    <xf numFmtId="0" fontId="8" fillId="0" borderId="32" xfId="0" applyFont="1" applyBorder="1" applyAlignment="1">
      <alignment horizontal="center" vertical="center" wrapText="1" shrinkToFit="1"/>
    </xf>
    <xf numFmtId="0" fontId="8" fillId="0" borderId="33" xfId="0" applyFont="1" applyBorder="1" applyAlignment="1">
      <alignment horizontal="center" vertical="center" wrapText="1"/>
    </xf>
    <xf numFmtId="0" fontId="8" fillId="0" borderId="20" xfId="0" applyFont="1" applyBorder="1" applyAlignment="1">
      <alignment horizontal="center" vertical="center" wrapText="1"/>
    </xf>
    <xf numFmtId="0" fontId="4" fillId="0" borderId="43" xfId="0" applyFont="1" applyBorder="1" applyAlignment="1">
      <alignment horizontal="center" vertical="center"/>
    </xf>
    <xf numFmtId="38" fontId="4" fillId="0" borderId="0" xfId="0" applyNumberFormat="1" applyFont="1" applyBorder="1" applyAlignment="1">
      <alignment horizontal="distributed"/>
    </xf>
    <xf numFmtId="38" fontId="4" fillId="0" borderId="12" xfId="0" applyNumberFormat="1" applyFont="1" applyBorder="1" applyAlignment="1">
      <alignment horizontal="distributed"/>
    </xf>
    <xf numFmtId="38" fontId="4" fillId="0" borderId="9" xfId="0" applyNumberFormat="1" applyFont="1" applyBorder="1" applyAlignment="1"/>
    <xf numFmtId="0" fontId="0" fillId="0" borderId="10" xfId="0" applyBorder="1" applyAlignment="1"/>
    <xf numFmtId="0" fontId="4" fillId="0" borderId="33" xfId="0" applyFont="1" applyBorder="1" applyAlignment="1">
      <alignment horizontal="center"/>
    </xf>
    <xf numFmtId="0" fontId="4" fillId="0" borderId="34" xfId="0" applyFont="1" applyBorder="1" applyAlignment="1">
      <alignment horizontal="center"/>
    </xf>
    <xf numFmtId="0" fontId="4" fillId="0" borderId="18" xfId="0" applyFont="1" applyBorder="1" applyAlignment="1">
      <alignment horizontal="center"/>
    </xf>
    <xf numFmtId="0" fontId="4" fillId="0" borderId="19" xfId="0" applyFont="1" applyBorder="1" applyAlignment="1">
      <alignment horizontal="center"/>
    </xf>
    <xf numFmtId="0" fontId="0" fillId="0" borderId="19" xfId="0" applyBorder="1" applyAlignment="1">
      <alignment horizontal="center"/>
    </xf>
    <xf numFmtId="176" fontId="4" fillId="2" borderId="21" xfId="0" applyNumberFormat="1" applyFont="1" applyFill="1" applyBorder="1" applyAlignment="1"/>
    <xf numFmtId="0" fontId="0" fillId="2" borderId="0" xfId="0" applyFill="1" applyBorder="1" applyAlignment="1"/>
    <xf numFmtId="176" fontId="4" fillId="0" borderId="29" xfId="0" applyNumberFormat="1" applyFont="1" applyBorder="1" applyAlignment="1"/>
    <xf numFmtId="0" fontId="4" fillId="0" borderId="36" xfId="0" applyFont="1" applyBorder="1" applyAlignment="1"/>
    <xf numFmtId="0" fontId="4" fillId="0" borderId="19" xfId="0" applyFont="1" applyBorder="1" applyAlignment="1">
      <alignment horizontal="center" vertical="center"/>
    </xf>
    <xf numFmtId="0" fontId="0" fillId="0" borderId="19" xfId="0" applyBorder="1" applyAlignment="1">
      <alignment horizontal="center" vertical="center"/>
    </xf>
    <xf numFmtId="0" fontId="4" fillId="0" borderId="0" xfId="0" applyFont="1" applyBorder="1" applyAlignment="1">
      <alignment horizontal="center"/>
    </xf>
    <xf numFmtId="178" fontId="4" fillId="0" borderId="13" xfId="0" applyNumberFormat="1" applyFont="1" applyBorder="1" applyAlignment="1">
      <alignment horizontal="center" vertical="center"/>
    </xf>
    <xf numFmtId="178" fontId="0" fillId="0" borderId="13" xfId="0" applyNumberFormat="1" applyBorder="1" applyAlignment="1">
      <alignment horizontal="center" vertical="center"/>
    </xf>
    <xf numFmtId="176" fontId="4" fillId="0" borderId="21" xfId="0" applyNumberFormat="1" applyFont="1" applyBorder="1" applyAlignment="1"/>
    <xf numFmtId="38" fontId="4" fillId="0" borderId="14" xfId="1" applyFont="1" applyBorder="1" applyAlignment="1"/>
    <xf numFmtId="0" fontId="4" fillId="0" borderId="0" xfId="0" applyFont="1" applyBorder="1" applyAlignment="1">
      <alignment horizontal="left"/>
    </xf>
    <xf numFmtId="181" fontId="4" fillId="2" borderId="21" xfId="0" applyNumberFormat="1" applyFont="1" applyFill="1" applyBorder="1" applyAlignment="1"/>
    <xf numFmtId="181" fontId="0" fillId="2" borderId="0" xfId="0" applyNumberFormat="1" applyFill="1" applyBorder="1" applyAlignment="1"/>
    <xf numFmtId="0" fontId="4" fillId="0" borderId="11" xfId="0" applyFont="1" applyBorder="1" applyAlignment="1">
      <alignment horizontal="center" vertical="center"/>
    </xf>
    <xf numFmtId="0" fontId="0" fillId="0" borderId="12" xfId="0" applyBorder="1" applyAlignment="1">
      <alignment horizontal="center" vertical="center"/>
    </xf>
    <xf numFmtId="49" fontId="6" fillId="0" borderId="21" xfId="0" applyNumberFormat="1" applyFont="1" applyBorder="1" applyAlignment="1">
      <alignment horizontal="center" vertical="center"/>
    </xf>
    <xf numFmtId="0" fontId="0" fillId="0" borderId="22" xfId="0" applyBorder="1" applyAlignment="1">
      <alignment horizontal="center" vertical="center"/>
    </xf>
    <xf numFmtId="0" fontId="4" fillId="0" borderId="32" xfId="0" applyFont="1" applyBorder="1" applyAlignment="1" applyProtection="1">
      <alignment horizontal="center"/>
      <protection hidden="1"/>
    </xf>
    <xf numFmtId="181" fontId="4" fillId="0" borderId="0" xfId="0" applyNumberFormat="1" applyFont="1" applyBorder="1" applyAlignment="1"/>
    <xf numFmtId="181" fontId="0" fillId="0" borderId="22" xfId="0" applyNumberFormat="1" applyBorder="1" applyAlignment="1"/>
    <xf numFmtId="0" fontId="2" fillId="0" borderId="11" xfId="0" applyFont="1" applyBorder="1" applyAlignment="1">
      <alignment horizontal="distributed" vertical="top" indent="4"/>
    </xf>
    <xf numFmtId="0" fontId="2" fillId="0" borderId="0" xfId="0" applyFont="1" applyBorder="1" applyAlignment="1">
      <alignment horizontal="distributed" vertical="top" indent="4"/>
    </xf>
    <xf numFmtId="0" fontId="2" fillId="0" borderId="12" xfId="0" applyFont="1" applyBorder="1" applyAlignment="1">
      <alignment horizontal="distributed" vertical="top" indent="4"/>
    </xf>
    <xf numFmtId="0" fontId="2" fillId="0" borderId="28" xfId="0" applyFont="1" applyBorder="1" applyAlignment="1">
      <alignment horizontal="distributed" vertical="top" indent="4"/>
    </xf>
    <xf numFmtId="0" fontId="2" fillId="0" borderId="29" xfId="0" applyFont="1" applyBorder="1" applyAlignment="1">
      <alignment horizontal="distributed" vertical="top" indent="4"/>
    </xf>
    <xf numFmtId="0" fontId="2" fillId="0" borderId="30" xfId="0" applyFont="1" applyBorder="1" applyAlignment="1">
      <alignment horizontal="distributed" vertical="top" indent="4"/>
    </xf>
    <xf numFmtId="0" fontId="4" fillId="0" borderId="15" xfId="0" applyFont="1" applyBorder="1" applyAlignment="1">
      <alignment horizontal="distributed" vertical="center" indent="2"/>
    </xf>
    <xf numFmtId="0" fontId="0" fillId="0" borderId="16" xfId="0" applyBorder="1" applyAlignment="1">
      <alignment horizontal="distributed" vertical="center" indent="2"/>
    </xf>
    <xf numFmtId="0" fontId="6" fillId="0" borderId="21" xfId="0" applyFont="1" applyBorder="1" applyAlignment="1">
      <alignment horizontal="center" vertical="center"/>
    </xf>
    <xf numFmtId="0" fontId="0" fillId="0" borderId="21" xfId="0" applyBorder="1" applyAlignment="1">
      <alignment horizontal="center" vertical="center"/>
    </xf>
    <xf numFmtId="0" fontId="0" fillId="0" borderId="35" xfId="0" applyBorder="1" applyAlignment="1">
      <alignment horizontal="center" vertical="center"/>
    </xf>
    <xf numFmtId="0" fontId="0" fillId="0" borderId="29" xfId="0" applyBorder="1" applyAlignment="1">
      <alignment horizontal="center" vertical="center"/>
    </xf>
    <xf numFmtId="0" fontId="4" fillId="0" borderId="31" xfId="0" applyFont="1" applyBorder="1" applyAlignment="1">
      <alignment horizontal="distributed" vertical="top" indent="2"/>
    </xf>
    <xf numFmtId="0" fontId="0" fillId="0" borderId="25" xfId="0" applyBorder="1" applyAlignment="1">
      <alignment horizontal="distributed" indent="2"/>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57" fontId="4" fillId="0" borderId="0" xfId="0" applyNumberFormat="1" applyFont="1" applyBorder="1" applyAlignment="1">
      <alignment horizontal="center" vertical="center"/>
    </xf>
    <xf numFmtId="178" fontId="4" fillId="0" borderId="26" xfId="0" applyNumberFormat="1" applyFont="1" applyBorder="1" applyAlignment="1">
      <alignment horizontal="center" vertical="center"/>
    </xf>
    <xf numFmtId="176" fontId="4" fillId="0" borderId="15" xfId="0" applyNumberFormat="1" applyFont="1" applyBorder="1" applyAlignment="1"/>
    <xf numFmtId="176" fontId="4" fillId="0" borderId="14" xfId="0" applyNumberFormat="1" applyFont="1" applyBorder="1" applyAlignment="1"/>
    <xf numFmtId="176" fontId="0" fillId="0" borderId="27" xfId="0" applyNumberFormat="1" applyBorder="1" applyAlignment="1"/>
    <xf numFmtId="0" fontId="4" fillId="0" borderId="8" xfId="0" applyFont="1" applyBorder="1" applyAlignment="1">
      <alignment horizontal="center" vertical="center"/>
    </xf>
    <xf numFmtId="0" fontId="0" fillId="0" borderId="7" xfId="0" applyBorder="1" applyAlignment="1">
      <alignment horizontal="center" vertical="center"/>
    </xf>
    <xf numFmtId="0" fontId="4" fillId="0" borderId="6" xfId="0" applyFont="1" applyBorder="1" applyAlignment="1">
      <alignment horizontal="center" vertical="center"/>
    </xf>
    <xf numFmtId="0" fontId="6" fillId="0" borderId="9" xfId="0" applyFont="1" applyBorder="1" applyAlignment="1">
      <alignment horizontal="center" vertical="center"/>
    </xf>
    <xf numFmtId="57" fontId="4" fillId="0" borderId="14" xfId="0" applyNumberFormat="1" applyFont="1" applyBorder="1" applyAlignment="1">
      <alignment horizontal="center" vertical="center"/>
    </xf>
    <xf numFmtId="0" fontId="0" fillId="0" borderId="14" xfId="0" applyBorder="1" applyAlignment="1">
      <alignment horizontal="center" vertical="center"/>
    </xf>
    <xf numFmtId="0" fontId="0" fillId="0" borderId="19" xfId="0" applyBorder="1" applyAlignment="1">
      <alignment horizontal="center" shrinkToFit="1"/>
    </xf>
    <xf numFmtId="0" fontId="4" fillId="0" borderId="19" xfId="0" applyFont="1" applyBorder="1" applyAlignment="1">
      <alignment horizontal="distributed" indent="1"/>
    </xf>
    <xf numFmtId="0" fontId="0" fillId="0" borderId="20" xfId="0" applyBorder="1" applyAlignment="1">
      <alignment horizontal="distributed" indent="1"/>
    </xf>
    <xf numFmtId="0" fontId="2" fillId="0" borderId="1" xfId="0" applyFont="1" applyBorder="1" applyAlignment="1" applyProtection="1">
      <alignment horizontal="distributed" vertical="center" indent="4"/>
      <protection hidden="1"/>
    </xf>
    <xf numFmtId="0" fontId="2" fillId="0" borderId="2" xfId="0" applyFont="1" applyBorder="1" applyAlignment="1">
      <alignment horizontal="distributed" vertical="center" indent="4"/>
    </xf>
    <xf numFmtId="0" fontId="2" fillId="0" borderId="3" xfId="0" applyFont="1" applyBorder="1" applyAlignment="1">
      <alignment horizontal="distributed" vertical="center" indent="4"/>
    </xf>
    <xf numFmtId="0" fontId="2" fillId="0" borderId="11" xfId="0" applyFont="1" applyBorder="1" applyAlignment="1">
      <alignment horizontal="distributed" vertical="center" indent="4"/>
    </xf>
    <xf numFmtId="0" fontId="2" fillId="0" borderId="0" xfId="0" applyFont="1" applyBorder="1" applyAlignment="1">
      <alignment horizontal="distributed" vertical="center" indent="4"/>
    </xf>
    <xf numFmtId="0" fontId="2" fillId="0" borderId="12" xfId="0" applyFont="1" applyBorder="1" applyAlignment="1">
      <alignment horizontal="distributed" vertical="center" indent="4"/>
    </xf>
    <xf numFmtId="0" fontId="4" fillId="0" borderId="4" xfId="0" applyFont="1" applyBorder="1" applyAlignment="1">
      <alignment horizontal="center" vertical="center"/>
    </xf>
    <xf numFmtId="0" fontId="0" fillId="0" borderId="13" xfId="0" applyBorder="1" applyAlignment="1">
      <alignment horizontal="center" vertical="center"/>
    </xf>
    <xf numFmtId="0" fontId="0" fillId="0" borderId="23" xfId="0" applyBorder="1" applyAlignment="1">
      <alignment horizontal="center" vertical="center"/>
    </xf>
    <xf numFmtId="0" fontId="4" fillId="0" borderId="5" xfId="0" applyFont="1" applyBorder="1" applyAlignment="1">
      <alignment horizontal="center" vertical="center"/>
    </xf>
    <xf numFmtId="0" fontId="0" fillId="0" borderId="5" xfId="0" applyBorder="1" applyAlignment="1">
      <alignment horizontal="center" vertical="center"/>
    </xf>
    <xf numFmtId="38" fontId="4" fillId="2" borderId="0" xfId="1" applyFont="1" applyFill="1" applyBorder="1" applyAlignment="1"/>
    <xf numFmtId="0" fontId="4" fillId="0" borderId="6" xfId="0" applyFont="1" applyBorder="1" applyAlignment="1">
      <alignment horizontal="distributed" indent="1"/>
    </xf>
    <xf numFmtId="0" fontId="0" fillId="0" borderId="5" xfId="0" applyBorder="1" applyAlignment="1">
      <alignment horizontal="distributed" indent="1"/>
    </xf>
    <xf numFmtId="0" fontId="0" fillId="0" borderId="7" xfId="0" applyBorder="1" applyAlignment="1">
      <alignment horizontal="distributed" indent="1"/>
    </xf>
    <xf numFmtId="0" fontId="13" fillId="0" borderId="0" xfId="0" applyFont="1" applyAlignment="1"/>
    <xf numFmtId="14" fontId="14" fillId="0" borderId="0" xfId="0" applyNumberFormat="1" applyFont="1" applyAlignment="1"/>
    <xf numFmtId="0" fontId="14" fillId="0" borderId="0" xfId="0" applyFont="1" applyAlignment="1"/>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3"/>
  <sheetViews>
    <sheetView tabSelected="1" topLeftCell="D1" workbookViewId="0">
      <selection activeCell="V74" sqref="V74"/>
    </sheetView>
  </sheetViews>
  <sheetFormatPr defaultColWidth="9" defaultRowHeight="13.2"/>
  <cols>
    <col min="1" max="1" width="6.21875" style="141" customWidth="1"/>
    <col min="2" max="2" width="15.21875" style="141" customWidth="1"/>
    <col min="3" max="3" width="17" style="6" customWidth="1"/>
    <col min="4" max="4" width="10.109375" style="6" customWidth="1"/>
    <col min="5" max="6" width="12.109375" style="6" customWidth="1"/>
    <col min="7" max="7" width="6" style="6" customWidth="1"/>
    <col min="8" max="8" width="3" style="6" customWidth="1"/>
    <col min="9" max="9" width="14.88671875" style="6" customWidth="1"/>
    <col min="10" max="10" width="14.6640625" style="6" customWidth="1"/>
    <col min="11" max="11" width="3.77734375" style="6" customWidth="1"/>
    <col min="12" max="12" width="11.77734375" style="6" customWidth="1"/>
    <col min="13" max="13" width="4.33203125" style="6" customWidth="1"/>
    <col min="14" max="14" width="8.44140625" style="6" customWidth="1"/>
    <col min="15" max="15" width="5.21875" style="6" customWidth="1"/>
    <col min="16" max="16" width="6" style="6" customWidth="1"/>
    <col min="17" max="17" width="10.109375" style="6" customWidth="1"/>
    <col min="18" max="18" width="4.5546875" style="6" customWidth="1"/>
    <col min="19" max="19" width="10.88671875" style="6" customWidth="1"/>
    <col min="20" max="20" width="7.44140625" style="6" customWidth="1"/>
    <col min="21" max="21" width="8.77734375" style="6" customWidth="1"/>
    <col min="22" max="22" width="12.44140625" style="6" customWidth="1"/>
    <col min="23" max="23" width="8" style="6" customWidth="1"/>
    <col min="24" max="25" width="6.77734375" style="6" customWidth="1"/>
    <col min="26" max="26" width="7.21875" style="6" customWidth="1"/>
    <col min="27" max="16384" width="9" style="6"/>
  </cols>
  <sheetData>
    <row r="1" spans="1:26">
      <c r="A1" s="468" t="s">
        <v>0</v>
      </c>
      <c r="B1" s="469"/>
      <c r="C1" s="470"/>
      <c r="D1" s="474" t="s">
        <v>1</v>
      </c>
      <c r="E1" s="1" t="s">
        <v>2</v>
      </c>
      <c r="F1" s="2">
        <v>1463743</v>
      </c>
      <c r="G1" s="3" t="s">
        <v>3</v>
      </c>
      <c r="H1" s="477" t="s">
        <v>4</v>
      </c>
      <c r="I1" s="478"/>
      <c r="J1" s="461" t="s">
        <v>5</v>
      </c>
      <c r="K1" s="460"/>
      <c r="L1" s="477" t="s">
        <v>6</v>
      </c>
      <c r="M1" s="478"/>
      <c r="N1" s="480" t="s">
        <v>7</v>
      </c>
      <c r="O1" s="481"/>
      <c r="P1" s="481"/>
      <c r="Q1" s="481"/>
      <c r="R1" s="482"/>
      <c r="S1" s="459" t="s">
        <v>8</v>
      </c>
      <c r="T1" s="460"/>
      <c r="U1" s="461" t="s">
        <v>9</v>
      </c>
      <c r="V1" s="460"/>
      <c r="W1" s="462" t="s">
        <v>10</v>
      </c>
      <c r="X1" s="342"/>
      <c r="Y1" s="4"/>
      <c r="Z1" s="5"/>
    </row>
    <row r="2" spans="1:26">
      <c r="A2" s="471"/>
      <c r="B2" s="472"/>
      <c r="C2" s="473"/>
      <c r="D2" s="475"/>
      <c r="E2" s="7" t="s">
        <v>11</v>
      </c>
      <c r="F2" s="8">
        <v>1401279</v>
      </c>
      <c r="G2" s="9" t="s">
        <v>3</v>
      </c>
      <c r="H2" s="463">
        <v>41364</v>
      </c>
      <c r="I2" s="464"/>
      <c r="J2" s="10">
        <v>1459411</v>
      </c>
      <c r="K2" s="11" t="s">
        <v>3</v>
      </c>
      <c r="L2" s="12">
        <v>1434990</v>
      </c>
      <c r="M2" s="13" t="s">
        <v>3</v>
      </c>
      <c r="N2" s="14" t="s">
        <v>12</v>
      </c>
      <c r="O2" s="289" t="s">
        <v>13</v>
      </c>
      <c r="P2" s="465"/>
      <c r="Q2" s="466" t="s">
        <v>14</v>
      </c>
      <c r="R2" s="467"/>
      <c r="S2" s="15"/>
      <c r="T2" s="16"/>
      <c r="U2" s="17"/>
      <c r="V2" s="18"/>
      <c r="W2" s="447"/>
      <c r="X2" s="334"/>
      <c r="Y2" s="452" t="s">
        <v>15</v>
      </c>
      <c r="Z2" s="453"/>
    </row>
    <row r="3" spans="1:26">
      <c r="A3" s="471"/>
      <c r="B3" s="472"/>
      <c r="C3" s="473"/>
      <c r="D3" s="476"/>
      <c r="E3" s="19" t="s">
        <v>16</v>
      </c>
      <c r="F3" s="20">
        <f>+F1/F2*100-100</f>
        <v>4.4576419114252133</v>
      </c>
      <c r="G3" s="21" t="s">
        <v>17</v>
      </c>
      <c r="H3" s="454">
        <v>40999</v>
      </c>
      <c r="I3" s="334"/>
      <c r="J3" s="22">
        <v>1422831</v>
      </c>
      <c r="K3" s="23" t="s">
        <v>3</v>
      </c>
      <c r="L3" s="24">
        <v>1422831</v>
      </c>
      <c r="M3" s="25" t="s">
        <v>3</v>
      </c>
      <c r="N3" s="455" t="s">
        <v>18</v>
      </c>
      <c r="O3" s="456">
        <v>4138</v>
      </c>
      <c r="P3" s="299"/>
      <c r="Q3" s="457">
        <v>5024</v>
      </c>
      <c r="R3" s="458"/>
      <c r="S3" s="431">
        <v>40</v>
      </c>
      <c r="T3" s="334"/>
      <c r="U3" s="333">
        <v>1307</v>
      </c>
      <c r="V3" s="432"/>
      <c r="W3" s="447"/>
      <c r="X3" s="334"/>
      <c r="Y3" s="26"/>
      <c r="Z3" s="27"/>
    </row>
    <row r="4" spans="1:26">
      <c r="A4" s="438" t="s">
        <v>19</v>
      </c>
      <c r="B4" s="439"/>
      <c r="C4" s="440"/>
      <c r="D4" s="444" t="s">
        <v>20</v>
      </c>
      <c r="E4" s="445"/>
      <c r="F4" s="28">
        <v>341.7</v>
      </c>
      <c r="G4" s="9" t="s">
        <v>21</v>
      </c>
      <c r="H4" s="423" t="s">
        <v>16</v>
      </c>
      <c r="I4" s="423"/>
      <c r="J4" s="29">
        <f>+J2/J3*100-100</f>
        <v>2.5709307711175882</v>
      </c>
      <c r="K4" s="9" t="s">
        <v>22</v>
      </c>
      <c r="L4" s="30">
        <f>+L2/L3*100-100</f>
        <v>0.85456389409563371</v>
      </c>
      <c r="M4" s="25" t="s">
        <v>22</v>
      </c>
      <c r="N4" s="425"/>
      <c r="O4" s="429">
        <f>+O3/$O$9</f>
        <v>6.8328140196530097E-3</v>
      </c>
      <c r="P4" s="430"/>
      <c r="Q4" s="436">
        <v>8.0000000000000002E-3</v>
      </c>
      <c r="R4" s="437"/>
      <c r="S4" s="15"/>
      <c r="T4" s="16"/>
      <c r="U4" s="16"/>
      <c r="V4" s="18"/>
      <c r="W4" s="446" t="s">
        <v>23</v>
      </c>
      <c r="X4" s="334"/>
      <c r="Y4" s="31"/>
      <c r="Z4" s="27"/>
    </row>
    <row r="5" spans="1:26" ht="13.8" thickBot="1">
      <c r="A5" s="441"/>
      <c r="B5" s="442"/>
      <c r="C5" s="443"/>
      <c r="D5" s="450" t="s">
        <v>24</v>
      </c>
      <c r="E5" s="451"/>
      <c r="F5" s="32">
        <v>4284</v>
      </c>
      <c r="G5" s="21" t="s">
        <v>3</v>
      </c>
      <c r="H5" s="33"/>
      <c r="I5" s="34"/>
      <c r="J5" s="33"/>
      <c r="K5" s="21"/>
      <c r="L5" s="35"/>
      <c r="M5" s="21"/>
      <c r="N5" s="424" t="s">
        <v>25</v>
      </c>
      <c r="O5" s="426">
        <v>84155</v>
      </c>
      <c r="P5" s="161"/>
      <c r="Q5" s="332">
        <v>94167</v>
      </c>
      <c r="R5" s="162"/>
      <c r="S5" s="431" t="s">
        <v>26</v>
      </c>
      <c r="T5" s="334"/>
      <c r="U5" s="333" t="s">
        <v>27</v>
      </c>
      <c r="V5" s="432"/>
      <c r="W5" s="447"/>
      <c r="X5" s="334"/>
      <c r="Y5" s="433" t="s">
        <v>28</v>
      </c>
      <c r="Z5" s="434"/>
    </row>
    <row r="6" spans="1:26">
      <c r="A6" s="319" t="s">
        <v>29</v>
      </c>
      <c r="B6" s="320"/>
      <c r="C6" s="320"/>
      <c r="D6" s="320"/>
      <c r="E6" s="320"/>
      <c r="F6" s="320"/>
      <c r="G6" s="435"/>
      <c r="H6" s="423"/>
      <c r="I6" s="423"/>
      <c r="J6" s="423"/>
      <c r="K6" s="423"/>
      <c r="L6" s="423"/>
      <c r="M6" s="36"/>
      <c r="N6" s="425" t="s">
        <v>25</v>
      </c>
      <c r="O6" s="429">
        <f>+O5/$O$9</f>
        <v>0.1389597544282018</v>
      </c>
      <c r="P6" s="430"/>
      <c r="Q6" s="436">
        <v>0.14499999999999999</v>
      </c>
      <c r="R6" s="437"/>
      <c r="S6" s="15"/>
      <c r="T6" s="16"/>
      <c r="U6" s="16"/>
      <c r="V6" s="18"/>
      <c r="W6" s="447"/>
      <c r="X6" s="334"/>
      <c r="Y6" s="31"/>
      <c r="Z6" s="27"/>
    </row>
    <row r="7" spans="1:26" ht="13.8" thickBot="1">
      <c r="A7" s="305" t="s">
        <v>30</v>
      </c>
      <c r="B7" s="306"/>
      <c r="C7" s="37" t="s">
        <v>31</v>
      </c>
      <c r="D7" s="38" t="s">
        <v>32</v>
      </c>
      <c r="E7" s="421" t="s">
        <v>33</v>
      </c>
      <c r="F7" s="422"/>
      <c r="G7" s="39" t="s">
        <v>32</v>
      </c>
      <c r="H7" s="423"/>
      <c r="I7" s="423"/>
      <c r="J7" s="36"/>
      <c r="K7" s="36"/>
      <c r="L7" s="36"/>
      <c r="M7" s="36"/>
      <c r="N7" s="424" t="s">
        <v>34</v>
      </c>
      <c r="O7" s="426">
        <v>517314</v>
      </c>
      <c r="P7" s="161"/>
      <c r="Q7" s="332">
        <v>529745</v>
      </c>
      <c r="R7" s="162"/>
      <c r="S7" s="40"/>
      <c r="T7" s="41"/>
      <c r="U7" s="41"/>
      <c r="V7" s="42"/>
      <c r="W7" s="448"/>
      <c r="X7" s="449"/>
      <c r="Y7" s="43"/>
      <c r="Z7" s="44"/>
    </row>
    <row r="8" spans="1:26" ht="13.8" thickBot="1">
      <c r="A8" s="300" t="s">
        <v>35</v>
      </c>
      <c r="B8" s="189"/>
      <c r="C8" s="45">
        <v>269697253</v>
      </c>
      <c r="D8" s="148">
        <f>+IF(C8&lt;&gt;0,C8*100/$C$39,"-")</f>
        <v>35.009295120942781</v>
      </c>
      <c r="E8" s="427">
        <v>247860842</v>
      </c>
      <c r="F8" s="287"/>
      <c r="G8" s="154">
        <f>+IF(E8&lt;&gt;0,E8*100/$E$39,"-")</f>
        <v>76.878170182443014</v>
      </c>
      <c r="H8" s="428"/>
      <c r="I8" s="428"/>
      <c r="J8" s="46"/>
      <c r="K8" s="47"/>
      <c r="L8" s="48"/>
      <c r="M8" s="48"/>
      <c r="N8" s="425" t="s">
        <v>34</v>
      </c>
      <c r="O8" s="429">
        <f>+O7/$O$9</f>
        <v>0.85420743155214518</v>
      </c>
      <c r="P8" s="430"/>
      <c r="Q8" s="436">
        <v>0.81599999999999995</v>
      </c>
      <c r="R8" s="437"/>
      <c r="S8" s="25"/>
      <c r="T8" s="25"/>
      <c r="U8" s="25"/>
      <c r="V8" s="25"/>
      <c r="W8" s="25"/>
      <c r="X8" s="25"/>
      <c r="Y8" s="25"/>
      <c r="Z8" s="49"/>
    </row>
    <row r="9" spans="1:26" ht="13.8" thickBot="1">
      <c r="A9" s="242" t="s">
        <v>36</v>
      </c>
      <c r="B9" s="243"/>
      <c r="C9" s="45">
        <v>6954797</v>
      </c>
      <c r="D9" s="148">
        <f t="shared" ref="D9:D38" si="0">+IF(C9&lt;&gt;0,C9*100/$C$39,"-")</f>
        <v>0.90279948338683114</v>
      </c>
      <c r="E9" s="329">
        <v>6954797</v>
      </c>
      <c r="F9" s="172"/>
      <c r="G9" s="154">
        <f t="shared" ref="G9:G38" si="1">+IF(E9&lt;&gt;0,E9*100/$E$39,"-")</f>
        <v>2.1571461753944341</v>
      </c>
      <c r="H9" s="46"/>
      <c r="I9" s="46"/>
      <c r="J9" s="46"/>
      <c r="K9" s="47"/>
      <c r="L9" s="48"/>
      <c r="M9" s="48"/>
      <c r="N9" s="50" t="s">
        <v>37</v>
      </c>
      <c r="O9" s="417">
        <f>+O3+O5+O7</f>
        <v>605607</v>
      </c>
      <c r="P9" s="418"/>
      <c r="Q9" s="419"/>
      <c r="R9" s="420"/>
      <c r="S9" s="363" t="s">
        <v>38</v>
      </c>
      <c r="T9" s="364"/>
      <c r="U9" s="364"/>
      <c r="V9" s="364"/>
      <c r="W9" s="397" t="s">
        <v>39</v>
      </c>
      <c r="X9" s="398"/>
      <c r="Y9" s="397" t="s">
        <v>40</v>
      </c>
      <c r="Z9" s="399"/>
    </row>
    <row r="10" spans="1:26">
      <c r="A10" s="242" t="s">
        <v>41</v>
      </c>
      <c r="B10" s="243"/>
      <c r="C10" s="45">
        <v>504979</v>
      </c>
      <c r="D10" s="148">
        <f t="shared" si="0"/>
        <v>6.5551126843989643E-2</v>
      </c>
      <c r="E10" s="329">
        <v>504979</v>
      </c>
      <c r="F10" s="172"/>
      <c r="G10" s="154">
        <f t="shared" si="1"/>
        <v>0.15662765117436295</v>
      </c>
      <c r="H10" s="400" t="s">
        <v>42</v>
      </c>
      <c r="I10" s="401"/>
      <c r="J10" s="401"/>
      <c r="K10" s="401"/>
      <c r="L10" s="401"/>
      <c r="M10" s="402"/>
      <c r="N10" s="402"/>
      <c r="O10" s="51"/>
      <c r="P10" s="52"/>
      <c r="Q10" s="403" t="s">
        <v>43</v>
      </c>
      <c r="R10" s="404"/>
      <c r="S10" s="407" t="s">
        <v>44</v>
      </c>
      <c r="T10" s="388" t="s">
        <v>45</v>
      </c>
      <c r="U10" s="408"/>
      <c r="V10" s="409"/>
      <c r="W10" s="389">
        <f>+C39</f>
        <v>770358992</v>
      </c>
      <c r="X10" s="390"/>
      <c r="Y10" s="410">
        <v>782562847</v>
      </c>
      <c r="Z10" s="411"/>
    </row>
    <row r="11" spans="1:26">
      <c r="A11" s="242" t="s">
        <v>46</v>
      </c>
      <c r="B11" s="243"/>
      <c r="C11" s="45">
        <v>391970</v>
      </c>
      <c r="D11" s="148">
        <f t="shared" si="0"/>
        <v>5.0881472673197536E-2</v>
      </c>
      <c r="E11" s="329">
        <v>391970</v>
      </c>
      <c r="F11" s="172"/>
      <c r="G11" s="154">
        <f t="shared" si="1"/>
        <v>0.12157602678688627</v>
      </c>
      <c r="H11" s="412" t="s">
        <v>30</v>
      </c>
      <c r="I11" s="413"/>
      <c r="J11" s="414" t="s">
        <v>47</v>
      </c>
      <c r="K11" s="306"/>
      <c r="L11" s="53" t="s">
        <v>32</v>
      </c>
      <c r="M11" s="415" t="s">
        <v>48</v>
      </c>
      <c r="N11" s="416"/>
      <c r="O11" s="416"/>
      <c r="P11" s="54"/>
      <c r="Q11" s="405"/>
      <c r="R11" s="406"/>
      <c r="S11" s="407"/>
      <c r="T11" s="388" t="s">
        <v>49</v>
      </c>
      <c r="U11" s="228"/>
      <c r="V11" s="243"/>
      <c r="W11" s="389">
        <f>+C65</f>
        <v>757915117</v>
      </c>
      <c r="X11" s="390"/>
      <c r="Y11" s="382">
        <v>771171614</v>
      </c>
      <c r="Z11" s="173"/>
    </row>
    <row r="12" spans="1:26">
      <c r="A12" s="242" t="s">
        <v>50</v>
      </c>
      <c r="B12" s="243"/>
      <c r="C12" s="55">
        <v>101166</v>
      </c>
      <c r="D12" s="148">
        <f t="shared" si="0"/>
        <v>1.3132318964351103E-2</v>
      </c>
      <c r="E12" s="329">
        <v>101166</v>
      </c>
      <c r="F12" s="172"/>
      <c r="G12" s="154">
        <f t="shared" si="1"/>
        <v>3.137832060086776E-2</v>
      </c>
      <c r="H12" s="56"/>
      <c r="I12" s="46"/>
      <c r="J12" s="46"/>
      <c r="K12" s="47"/>
      <c r="L12" s="48"/>
      <c r="M12" s="48"/>
      <c r="N12" s="47"/>
      <c r="O12" s="47"/>
      <c r="P12" s="57"/>
      <c r="Q12" s="58" t="s">
        <v>51</v>
      </c>
      <c r="R12" s="59"/>
      <c r="S12" s="407"/>
      <c r="T12" s="388" t="s">
        <v>52</v>
      </c>
      <c r="U12" s="228"/>
      <c r="V12" s="243"/>
      <c r="W12" s="389">
        <f>+W10-W11</f>
        <v>12443875</v>
      </c>
      <c r="X12" s="390"/>
      <c r="Y12" s="389">
        <v>11391233</v>
      </c>
      <c r="Z12" s="396"/>
    </row>
    <row r="13" spans="1:26">
      <c r="A13" s="242" t="s">
        <v>53</v>
      </c>
      <c r="B13" s="243"/>
      <c r="C13" s="45">
        <v>16623453</v>
      </c>
      <c r="D13" s="148">
        <f t="shared" si="0"/>
        <v>2.1578839440612385</v>
      </c>
      <c r="E13" s="329">
        <v>16623453</v>
      </c>
      <c r="F13" s="172"/>
      <c r="G13" s="154">
        <f t="shared" si="1"/>
        <v>5.156040939915159</v>
      </c>
      <c r="H13" s="225" t="s">
        <v>54</v>
      </c>
      <c r="I13" s="273"/>
      <c r="J13" s="330">
        <v>240534808</v>
      </c>
      <c r="K13" s="331"/>
      <c r="L13" s="150">
        <f>+IF(J13&lt;&gt;0,+J13/$J$39*100,"-")</f>
        <v>89.186969954046958</v>
      </c>
      <c r="M13" s="335">
        <v>5797674</v>
      </c>
      <c r="N13" s="161"/>
      <c r="O13" s="161"/>
      <c r="P13" s="60"/>
      <c r="Q13" s="58" t="s">
        <v>55</v>
      </c>
      <c r="R13" s="59"/>
      <c r="S13" s="407"/>
      <c r="T13" s="388" t="s">
        <v>56</v>
      </c>
      <c r="U13" s="228"/>
      <c r="V13" s="243"/>
      <c r="W13" s="382">
        <v>3523731</v>
      </c>
      <c r="X13" s="164"/>
      <c r="Y13" s="382">
        <v>2811574</v>
      </c>
      <c r="Z13" s="173"/>
    </row>
    <row r="14" spans="1:26">
      <c r="A14" s="242" t="s">
        <v>57</v>
      </c>
      <c r="B14" s="243"/>
      <c r="C14" s="45">
        <v>45072</v>
      </c>
      <c r="D14" s="148">
        <f t="shared" si="0"/>
        <v>5.850778723694057E-3</v>
      </c>
      <c r="E14" s="329">
        <v>45072</v>
      </c>
      <c r="F14" s="172"/>
      <c r="G14" s="154">
        <f t="shared" si="1"/>
        <v>1.3979831822176539E-2</v>
      </c>
      <c r="H14" s="395" t="s">
        <v>58</v>
      </c>
      <c r="I14" s="279"/>
      <c r="J14" s="330">
        <v>240534808</v>
      </c>
      <c r="K14" s="331"/>
      <c r="L14" s="151">
        <f t="shared" ref="L14:L38" si="2">+IF(J14&lt;&gt;0,+J14/$J$39*100,"-")</f>
        <v>89.186969954046958</v>
      </c>
      <c r="M14" s="335">
        <v>5797674</v>
      </c>
      <c r="N14" s="161"/>
      <c r="O14" s="161"/>
      <c r="P14" s="60"/>
      <c r="Q14" s="58" t="s">
        <v>59</v>
      </c>
      <c r="R14" s="59"/>
      <c r="S14" s="407"/>
      <c r="T14" s="388" t="s">
        <v>60</v>
      </c>
      <c r="U14" s="228"/>
      <c r="V14" s="243"/>
      <c r="W14" s="389">
        <f>+W12-W13</f>
        <v>8920144</v>
      </c>
      <c r="X14" s="390"/>
      <c r="Y14" s="389">
        <f>+Y12-Y13</f>
        <v>8579659</v>
      </c>
      <c r="Z14" s="396"/>
    </row>
    <row r="15" spans="1:26">
      <c r="A15" s="242" t="s">
        <v>61</v>
      </c>
      <c r="B15" s="243"/>
      <c r="C15" s="45"/>
      <c r="D15" s="148" t="str">
        <f t="shared" si="0"/>
        <v>-</v>
      </c>
      <c r="E15" s="329"/>
      <c r="F15" s="172"/>
      <c r="G15" s="154" t="str">
        <f t="shared" si="1"/>
        <v>-</v>
      </c>
      <c r="H15" s="61"/>
      <c r="I15" s="62" t="s">
        <v>62</v>
      </c>
      <c r="J15" s="330">
        <v>121608458</v>
      </c>
      <c r="K15" s="331"/>
      <c r="L15" s="151">
        <f t="shared" si="2"/>
        <v>45.090729196266601</v>
      </c>
      <c r="M15" s="335">
        <v>5797674</v>
      </c>
      <c r="N15" s="161"/>
      <c r="O15" s="161"/>
      <c r="P15" s="49"/>
      <c r="Q15" s="58" t="s">
        <v>63</v>
      </c>
      <c r="R15" s="59" t="s">
        <v>64</v>
      </c>
      <c r="S15" s="407"/>
      <c r="T15" s="388" t="s">
        <v>65</v>
      </c>
      <c r="U15" s="228"/>
      <c r="V15" s="243"/>
      <c r="W15" s="389">
        <f>+W14-Y14</f>
        <v>340485</v>
      </c>
      <c r="X15" s="390"/>
      <c r="Y15" s="393">
        <v>4514979</v>
      </c>
      <c r="Z15" s="394"/>
    </row>
    <row r="16" spans="1:26">
      <c r="A16" s="242" t="s">
        <v>66</v>
      </c>
      <c r="B16" s="243"/>
      <c r="C16" s="45">
        <v>1343843</v>
      </c>
      <c r="D16" s="148">
        <f t="shared" si="0"/>
        <v>0.17444373518781489</v>
      </c>
      <c r="E16" s="329">
        <v>1343843</v>
      </c>
      <c r="F16" s="172"/>
      <c r="G16" s="154">
        <f t="shared" si="1"/>
        <v>0.41681529853144272</v>
      </c>
      <c r="H16" s="61"/>
      <c r="I16" s="63" t="s">
        <v>67</v>
      </c>
      <c r="J16" s="330">
        <v>1946533</v>
      </c>
      <c r="K16" s="331"/>
      <c r="L16" s="150">
        <f t="shared" si="2"/>
        <v>0.72174743285205056</v>
      </c>
      <c r="M16" s="335"/>
      <c r="N16" s="161"/>
      <c r="O16" s="161"/>
      <c r="P16" s="49"/>
      <c r="Q16" s="58" t="s">
        <v>68</v>
      </c>
      <c r="R16" s="59" t="s">
        <v>64</v>
      </c>
      <c r="S16" s="407"/>
      <c r="T16" s="388" t="s">
        <v>69</v>
      </c>
      <c r="U16" s="228"/>
      <c r="V16" s="243"/>
      <c r="W16" s="382">
        <v>4590107</v>
      </c>
      <c r="X16" s="164"/>
      <c r="Y16" s="382">
        <v>3096466</v>
      </c>
      <c r="Z16" s="173"/>
    </row>
    <row r="17" spans="1:26">
      <c r="A17" s="242" t="s">
        <v>70</v>
      </c>
      <c r="B17" s="243"/>
      <c r="C17" s="45">
        <v>5805268</v>
      </c>
      <c r="D17" s="148">
        <f t="shared" si="0"/>
        <v>0.75357957267798081</v>
      </c>
      <c r="E17" s="329">
        <v>5805268</v>
      </c>
      <c r="F17" s="172"/>
      <c r="G17" s="154">
        <f t="shared" si="1"/>
        <v>1.8006006017630269</v>
      </c>
      <c r="H17" s="61"/>
      <c r="I17" s="63" t="s">
        <v>71</v>
      </c>
      <c r="J17" s="330">
        <v>81297829</v>
      </c>
      <c r="K17" s="331"/>
      <c r="L17" s="150">
        <f t="shared" si="2"/>
        <v>30.144107177836176</v>
      </c>
      <c r="M17" s="335"/>
      <c r="N17" s="161"/>
      <c r="O17" s="161"/>
      <c r="P17" s="60"/>
      <c r="Q17" s="58" t="s">
        <v>72</v>
      </c>
      <c r="R17" s="59"/>
      <c r="S17" s="407"/>
      <c r="T17" s="388" t="s">
        <v>73</v>
      </c>
      <c r="U17" s="228"/>
      <c r="V17" s="243"/>
      <c r="W17" s="382"/>
      <c r="X17" s="164"/>
      <c r="Y17" s="382">
        <v>452</v>
      </c>
      <c r="Z17" s="173"/>
    </row>
    <row r="18" spans="1:26">
      <c r="A18" s="242" t="s">
        <v>74</v>
      </c>
      <c r="B18" s="243"/>
      <c r="C18" s="45">
        <v>617174</v>
      </c>
      <c r="D18" s="148">
        <f t="shared" si="0"/>
        <v>8.0115115992570901E-2</v>
      </c>
      <c r="E18" s="329">
        <v>617174</v>
      </c>
      <c r="F18" s="172"/>
      <c r="G18" s="154">
        <f t="shared" si="1"/>
        <v>0.19142679989838443</v>
      </c>
      <c r="H18" s="336"/>
      <c r="I18" s="63" t="s">
        <v>75</v>
      </c>
      <c r="J18" s="330">
        <v>7820605</v>
      </c>
      <c r="K18" s="331"/>
      <c r="L18" s="150">
        <f t="shared" si="2"/>
        <v>2.8997718415767473</v>
      </c>
      <c r="M18" s="335">
        <v>1010959</v>
      </c>
      <c r="N18" s="161"/>
      <c r="O18" s="161"/>
      <c r="P18" s="60"/>
      <c r="Q18" s="58" t="s">
        <v>76</v>
      </c>
      <c r="R18" s="59"/>
      <c r="S18" s="407"/>
      <c r="T18" s="388" t="s">
        <v>77</v>
      </c>
      <c r="U18" s="228"/>
      <c r="V18" s="243"/>
      <c r="W18" s="382"/>
      <c r="X18" s="164"/>
      <c r="Y18" s="382">
        <v>3100000</v>
      </c>
      <c r="Z18" s="173"/>
    </row>
    <row r="19" spans="1:26">
      <c r="A19" s="242" t="s">
        <v>78</v>
      </c>
      <c r="B19" s="243"/>
      <c r="C19" s="45">
        <f>C20+C21+C22</f>
        <v>40343007</v>
      </c>
      <c r="D19" s="148">
        <f t="shared" si="0"/>
        <v>5.2369099885836086</v>
      </c>
      <c r="E19" s="329">
        <v>38685095</v>
      </c>
      <c r="F19" s="172"/>
      <c r="G19" s="154">
        <f t="shared" si="1"/>
        <v>11.998826813208256</v>
      </c>
      <c r="H19" s="336"/>
      <c r="I19" s="63" t="s">
        <v>79</v>
      </c>
      <c r="J19" s="330">
        <v>30543491</v>
      </c>
      <c r="K19" s="331"/>
      <c r="L19" s="150">
        <f t="shared" si="2"/>
        <v>11.325102744001624</v>
      </c>
      <c r="M19" s="335">
        <v>4786715</v>
      </c>
      <c r="N19" s="161"/>
      <c r="O19" s="161"/>
      <c r="P19" s="60"/>
      <c r="Q19" s="58" t="s">
        <v>80</v>
      </c>
      <c r="R19" s="59"/>
      <c r="S19" s="407"/>
      <c r="T19" s="388" t="s">
        <v>81</v>
      </c>
      <c r="U19" s="228"/>
      <c r="V19" s="243"/>
      <c r="W19" s="389">
        <f>+W15+W16+W17-W18</f>
        <v>4930592</v>
      </c>
      <c r="X19" s="390"/>
      <c r="Y19" s="389">
        <f>+Y15+Y16+Y17-Y18</f>
        <v>4511897</v>
      </c>
      <c r="Z19" s="391"/>
    </row>
    <row r="20" spans="1:26">
      <c r="A20" s="242" t="s">
        <v>82</v>
      </c>
      <c r="B20" s="243"/>
      <c r="C20" s="45">
        <v>38685095</v>
      </c>
      <c r="D20" s="148">
        <f t="shared" si="0"/>
        <v>5.0216970791197051</v>
      </c>
      <c r="E20" s="329">
        <v>38685095</v>
      </c>
      <c r="F20" s="172"/>
      <c r="G20" s="154">
        <f t="shared" si="1"/>
        <v>11.998826813208256</v>
      </c>
      <c r="H20" s="336"/>
      <c r="I20" s="62"/>
      <c r="J20" s="330"/>
      <c r="K20" s="331"/>
      <c r="L20" s="152"/>
      <c r="M20" s="335"/>
      <c r="N20" s="161"/>
      <c r="O20" s="161"/>
      <c r="P20" s="60"/>
      <c r="Q20" s="58" t="s">
        <v>83</v>
      </c>
      <c r="R20" s="59"/>
      <c r="S20" s="407"/>
      <c r="T20" s="385"/>
      <c r="U20" s="386"/>
      <c r="V20" s="387"/>
      <c r="W20" s="382"/>
      <c r="X20" s="164"/>
      <c r="Y20" s="382"/>
      <c r="Z20" s="392"/>
    </row>
    <row r="21" spans="1:26">
      <c r="A21" s="242" t="s">
        <v>84</v>
      </c>
      <c r="B21" s="243"/>
      <c r="C21" s="45">
        <v>1657738</v>
      </c>
      <c r="D21" s="148">
        <f t="shared" si="0"/>
        <v>0.2151903225918339</v>
      </c>
      <c r="E21" s="329"/>
      <c r="F21" s="172"/>
      <c r="G21" s="154" t="str">
        <f t="shared" si="1"/>
        <v>-</v>
      </c>
      <c r="H21" s="336"/>
      <c r="I21" s="62" t="s">
        <v>85</v>
      </c>
      <c r="J21" s="330">
        <v>105132749</v>
      </c>
      <c r="K21" s="331"/>
      <c r="L21" s="150">
        <f t="shared" si="2"/>
        <v>38.981764860615762</v>
      </c>
      <c r="M21" s="335"/>
      <c r="N21" s="161"/>
      <c r="O21" s="161"/>
      <c r="P21" s="60"/>
      <c r="Q21" s="64" t="s">
        <v>86</v>
      </c>
      <c r="R21" s="59"/>
      <c r="S21" s="407"/>
      <c r="T21" s="376"/>
      <c r="U21" s="377"/>
      <c r="V21" s="378"/>
      <c r="W21" s="382"/>
      <c r="X21" s="164"/>
      <c r="Y21" s="382"/>
      <c r="Z21" s="173"/>
    </row>
    <row r="22" spans="1:26" ht="13.8" customHeight="1" thickBot="1">
      <c r="A22" s="383" t="s">
        <v>87</v>
      </c>
      <c r="B22" s="384"/>
      <c r="C22" s="45">
        <v>174</v>
      </c>
      <c r="D22" s="148">
        <f t="shared" si="0"/>
        <v>2.2586872069638931E-5</v>
      </c>
      <c r="E22" s="329"/>
      <c r="F22" s="172"/>
      <c r="G22" s="154" t="str">
        <f t="shared" si="1"/>
        <v>-</v>
      </c>
      <c r="H22" s="65"/>
      <c r="I22" s="66" t="s">
        <v>88</v>
      </c>
      <c r="J22" s="330">
        <v>105132749</v>
      </c>
      <c r="K22" s="331"/>
      <c r="L22" s="150">
        <f t="shared" si="2"/>
        <v>38.981764860615762</v>
      </c>
      <c r="M22" s="335"/>
      <c r="N22" s="161"/>
      <c r="O22" s="161"/>
      <c r="P22" s="60"/>
      <c r="Q22" s="67" t="s">
        <v>89</v>
      </c>
      <c r="R22" s="59" t="s">
        <v>64</v>
      </c>
      <c r="S22" s="40"/>
      <c r="T22" s="379"/>
      <c r="U22" s="380"/>
      <c r="V22" s="381"/>
      <c r="W22" s="382"/>
      <c r="X22" s="164"/>
      <c r="Y22" s="68"/>
      <c r="Z22" s="69"/>
    </row>
    <row r="23" spans="1:26" ht="13.8" thickBot="1">
      <c r="A23" s="242" t="s">
        <v>90</v>
      </c>
      <c r="B23" s="243"/>
      <c r="C23" s="70">
        <f>SUM(C8:C19)</f>
        <v>342427982</v>
      </c>
      <c r="D23" s="153">
        <f t="shared" si="0"/>
        <v>44.450442658038057</v>
      </c>
      <c r="E23" s="479">
        <f t="shared" ref="E23:F23" si="3">SUM(E8:E19)</f>
        <v>318933659</v>
      </c>
      <c r="F23" s="418">
        <f t="shared" si="3"/>
        <v>0</v>
      </c>
      <c r="G23" s="155">
        <f t="shared" si="1"/>
        <v>98.922588641537999</v>
      </c>
      <c r="H23" s="56"/>
      <c r="I23" s="62" t="s">
        <v>91</v>
      </c>
      <c r="J23" s="330">
        <v>1231075</v>
      </c>
      <c r="K23" s="331"/>
      <c r="L23" s="150">
        <f t="shared" si="2"/>
        <v>0.45646553174199367</v>
      </c>
      <c r="M23" s="335"/>
      <c r="N23" s="161"/>
      <c r="O23" s="161"/>
      <c r="P23" s="60"/>
      <c r="Q23" s="58" t="s">
        <v>92</v>
      </c>
      <c r="R23" s="59"/>
      <c r="S23" s="363" t="s">
        <v>93</v>
      </c>
      <c r="T23" s="364"/>
      <c r="U23" s="364"/>
      <c r="V23" s="71" t="s">
        <v>94</v>
      </c>
      <c r="W23" s="365" t="s">
        <v>95</v>
      </c>
      <c r="X23" s="338"/>
      <c r="Y23" s="339" t="s">
        <v>96</v>
      </c>
      <c r="Z23" s="340"/>
    </row>
    <row r="24" spans="1:26">
      <c r="A24" s="242" t="s">
        <v>97</v>
      </c>
      <c r="B24" s="243"/>
      <c r="C24" s="45">
        <v>699607</v>
      </c>
      <c r="D24" s="148">
        <f t="shared" si="0"/>
        <v>9.0815711540367147E-2</v>
      </c>
      <c r="E24" s="329">
        <v>699607</v>
      </c>
      <c r="F24" s="172"/>
      <c r="G24" s="154">
        <f t="shared" si="1"/>
        <v>0.2169947684064932</v>
      </c>
      <c r="H24" s="72" t="s">
        <v>98</v>
      </c>
      <c r="I24" s="62" t="s">
        <v>99</v>
      </c>
      <c r="J24" s="330">
        <v>11748448</v>
      </c>
      <c r="K24" s="331"/>
      <c r="L24" s="150">
        <f t="shared" si="2"/>
        <v>4.3561615364321122</v>
      </c>
      <c r="M24" s="335"/>
      <c r="N24" s="161"/>
      <c r="O24" s="161"/>
      <c r="P24" s="60"/>
      <c r="Q24" s="73"/>
      <c r="R24" s="59"/>
      <c r="S24" s="368" t="s">
        <v>100</v>
      </c>
      <c r="T24" s="371" t="s">
        <v>101</v>
      </c>
      <c r="U24" s="372"/>
      <c r="V24" s="74">
        <v>7451</v>
      </c>
      <c r="W24" s="373">
        <v>24521241</v>
      </c>
      <c r="X24" s="373"/>
      <c r="Y24" s="374">
        <f>+W24/V24</f>
        <v>3291</v>
      </c>
      <c r="Z24" s="375"/>
    </row>
    <row r="25" spans="1:26">
      <c r="A25" s="242" t="s">
        <v>102</v>
      </c>
      <c r="B25" s="243"/>
      <c r="C25" s="45">
        <v>13317114</v>
      </c>
      <c r="D25" s="148">
        <f t="shared" si="0"/>
        <v>1.7286893692804459</v>
      </c>
      <c r="E25" s="329"/>
      <c r="F25" s="172"/>
      <c r="G25" s="154" t="str">
        <f t="shared" si="1"/>
        <v>-</v>
      </c>
      <c r="H25" s="56"/>
      <c r="I25" s="62" t="s">
        <v>103</v>
      </c>
      <c r="J25" s="330"/>
      <c r="K25" s="331"/>
      <c r="L25" s="150"/>
      <c r="M25" s="335"/>
      <c r="N25" s="161"/>
      <c r="O25" s="161"/>
      <c r="P25" s="60"/>
      <c r="Q25" s="73"/>
      <c r="R25" s="59"/>
      <c r="S25" s="369"/>
      <c r="T25" s="366" t="s">
        <v>104</v>
      </c>
      <c r="U25" s="367"/>
      <c r="V25" s="75">
        <v>1042</v>
      </c>
      <c r="W25" s="352">
        <v>3402130</v>
      </c>
      <c r="X25" s="352"/>
      <c r="Y25" s="353">
        <f t="shared" ref="Y25:Y30" si="4">+W25/V25</f>
        <v>3265</v>
      </c>
      <c r="Z25" s="354"/>
    </row>
    <row r="26" spans="1:26">
      <c r="A26" s="242" t="s">
        <v>105</v>
      </c>
      <c r="B26" s="243"/>
      <c r="C26" s="45">
        <v>14878055</v>
      </c>
      <c r="D26" s="148">
        <f t="shared" si="0"/>
        <v>1.9313145110922518</v>
      </c>
      <c r="E26" s="329">
        <v>2137132</v>
      </c>
      <c r="F26" s="172"/>
      <c r="G26" s="154">
        <f t="shared" si="1"/>
        <v>0.66286710023499718</v>
      </c>
      <c r="H26" s="56"/>
      <c r="I26" s="62" t="s">
        <v>106</v>
      </c>
      <c r="J26" s="330">
        <v>504</v>
      </c>
      <c r="K26" s="331"/>
      <c r="L26" s="150">
        <f t="shared" si="2"/>
        <v>1.8687620819037411E-4</v>
      </c>
      <c r="M26" s="335"/>
      <c r="N26" s="161"/>
      <c r="O26" s="161"/>
      <c r="P26" s="60"/>
      <c r="Q26" s="73"/>
      <c r="R26" s="59"/>
      <c r="S26" s="369"/>
      <c r="T26" s="350" t="s">
        <v>107</v>
      </c>
      <c r="U26" s="351"/>
      <c r="V26" s="75">
        <v>852</v>
      </c>
      <c r="W26" s="352">
        <v>2557704</v>
      </c>
      <c r="X26" s="352"/>
      <c r="Y26" s="353">
        <f t="shared" si="4"/>
        <v>3002</v>
      </c>
      <c r="Z26" s="354"/>
    </row>
    <row r="27" spans="1:26">
      <c r="A27" s="242" t="s">
        <v>108</v>
      </c>
      <c r="B27" s="243"/>
      <c r="C27" s="45">
        <v>7291856</v>
      </c>
      <c r="D27" s="148">
        <f t="shared" si="0"/>
        <v>0.94655298058752324</v>
      </c>
      <c r="E27" s="329">
        <v>22020</v>
      </c>
      <c r="F27" s="172"/>
      <c r="G27" s="154">
        <f t="shared" si="1"/>
        <v>6.8298699131240544E-3</v>
      </c>
      <c r="H27" s="56"/>
      <c r="I27" s="25"/>
      <c r="J27" s="330"/>
      <c r="K27" s="331"/>
      <c r="L27" s="152"/>
      <c r="M27" s="335"/>
      <c r="N27" s="161"/>
      <c r="O27" s="161"/>
      <c r="P27" s="60"/>
      <c r="Q27" s="73"/>
      <c r="R27" s="59"/>
      <c r="S27" s="369"/>
      <c r="T27" s="350" t="s">
        <v>109</v>
      </c>
      <c r="U27" s="351"/>
      <c r="V27" s="75">
        <v>378</v>
      </c>
      <c r="W27" s="352">
        <v>1517221</v>
      </c>
      <c r="X27" s="352"/>
      <c r="Y27" s="353">
        <f t="shared" si="4"/>
        <v>4013.8121693121693</v>
      </c>
      <c r="Z27" s="354"/>
    </row>
    <row r="28" spans="1:26">
      <c r="A28" s="242" t="s">
        <v>110</v>
      </c>
      <c r="B28" s="243"/>
      <c r="C28" s="45">
        <v>121028546</v>
      </c>
      <c r="D28" s="148">
        <f t="shared" si="0"/>
        <v>15.710668306186268</v>
      </c>
      <c r="E28" s="329"/>
      <c r="F28" s="172"/>
      <c r="G28" s="154" t="str">
        <f t="shared" si="1"/>
        <v>-</v>
      </c>
      <c r="H28" s="225" t="s">
        <v>111</v>
      </c>
      <c r="I28" s="273"/>
      <c r="J28" s="330"/>
      <c r="K28" s="331"/>
      <c r="L28" s="150" t="str">
        <f t="shared" si="2"/>
        <v>-</v>
      </c>
      <c r="M28" s="335"/>
      <c r="N28" s="161"/>
      <c r="O28" s="161"/>
      <c r="P28" s="60"/>
      <c r="Q28" s="73"/>
      <c r="R28" s="59"/>
      <c r="S28" s="369"/>
      <c r="T28" s="350" t="s">
        <v>112</v>
      </c>
      <c r="U28" s="243"/>
      <c r="V28" s="75"/>
      <c r="W28" s="352"/>
      <c r="X28" s="352"/>
      <c r="Y28" s="353"/>
      <c r="Z28" s="354"/>
    </row>
    <row r="29" spans="1:26">
      <c r="A29" s="242" t="s">
        <v>113</v>
      </c>
      <c r="B29" s="243"/>
      <c r="C29" s="45">
        <v>30640</v>
      </c>
      <c r="D29" s="148">
        <f t="shared" si="0"/>
        <v>3.977366438009982E-3</v>
      </c>
      <c r="E29" s="329">
        <v>30640</v>
      </c>
      <c r="F29" s="172"/>
      <c r="G29" s="154">
        <f t="shared" si="1"/>
        <v>9.5035065457820637E-3</v>
      </c>
      <c r="H29" s="56"/>
      <c r="I29" s="46"/>
      <c r="J29" s="330"/>
      <c r="K29" s="331"/>
      <c r="L29" s="150"/>
      <c r="M29" s="335"/>
      <c r="N29" s="161"/>
      <c r="O29" s="161"/>
      <c r="P29" s="60"/>
      <c r="Q29" s="73"/>
      <c r="R29" s="59"/>
      <c r="S29" s="369"/>
      <c r="T29" s="76"/>
      <c r="U29" s="77"/>
      <c r="V29" s="355">
        <f>+V24+V27+V28</f>
        <v>7829</v>
      </c>
      <c r="W29" s="357">
        <f>+W24+W27+W28</f>
        <v>26038462</v>
      </c>
      <c r="X29" s="358"/>
      <c r="Y29" s="361">
        <f t="shared" si="4"/>
        <v>3325.8988376548728</v>
      </c>
      <c r="Z29" s="219"/>
    </row>
    <row r="30" spans="1:26" ht="13.8" thickBot="1">
      <c r="A30" s="242" t="s">
        <v>114</v>
      </c>
      <c r="B30" s="243"/>
      <c r="C30" s="45">
        <v>25575259</v>
      </c>
      <c r="D30" s="148">
        <f t="shared" si="0"/>
        <v>3.3199143860970213</v>
      </c>
      <c r="E30" s="329"/>
      <c r="F30" s="172"/>
      <c r="G30" s="154" t="str">
        <f t="shared" si="1"/>
        <v>-</v>
      </c>
      <c r="H30" s="225" t="s">
        <v>115</v>
      </c>
      <c r="I30" s="273"/>
      <c r="J30" s="330">
        <v>29162445</v>
      </c>
      <c r="K30" s="331"/>
      <c r="L30" s="150">
        <f t="shared" si="2"/>
        <v>10.813030045953045</v>
      </c>
      <c r="M30" s="335"/>
      <c r="N30" s="161"/>
      <c r="O30" s="161"/>
      <c r="P30" s="60"/>
      <c r="Q30" s="78"/>
      <c r="R30" s="79"/>
      <c r="S30" s="370"/>
      <c r="T30" s="345" t="s">
        <v>116</v>
      </c>
      <c r="U30" s="346"/>
      <c r="V30" s="356"/>
      <c r="W30" s="359"/>
      <c r="X30" s="360"/>
      <c r="Y30" s="362" t="e">
        <f t="shared" si="4"/>
        <v>#DIV/0!</v>
      </c>
      <c r="Z30" s="221"/>
    </row>
    <row r="31" spans="1:26" ht="13.8" thickBot="1">
      <c r="A31" s="242" t="s">
        <v>117</v>
      </c>
      <c r="B31" s="243"/>
      <c r="C31" s="45">
        <v>5371410</v>
      </c>
      <c r="D31" s="148">
        <f t="shared" si="0"/>
        <v>0.69726063507804159</v>
      </c>
      <c r="E31" s="329">
        <v>579854</v>
      </c>
      <c r="F31" s="172"/>
      <c r="G31" s="154">
        <f t="shared" si="1"/>
        <v>0.17985138004562379</v>
      </c>
      <c r="H31" s="56"/>
      <c r="I31" s="62" t="s">
        <v>118</v>
      </c>
      <c r="J31" s="330">
        <v>29162445</v>
      </c>
      <c r="K31" s="331"/>
      <c r="L31" s="150">
        <f t="shared" si="2"/>
        <v>10.813030045953045</v>
      </c>
      <c r="M31" s="335"/>
      <c r="N31" s="161"/>
      <c r="O31" s="161"/>
      <c r="P31" s="60"/>
      <c r="Q31" s="347" t="s">
        <v>119</v>
      </c>
      <c r="R31" s="348"/>
      <c r="S31" s="348"/>
      <c r="T31" s="349"/>
      <c r="U31" s="80" t="s">
        <v>120</v>
      </c>
      <c r="V31" s="80" t="s">
        <v>121</v>
      </c>
      <c r="W31" s="337" t="s">
        <v>122</v>
      </c>
      <c r="X31" s="338"/>
      <c r="Y31" s="339" t="s">
        <v>96</v>
      </c>
      <c r="Z31" s="340"/>
    </row>
    <row r="32" spans="1:26">
      <c r="A32" s="242" t="s">
        <v>123</v>
      </c>
      <c r="B32" s="243"/>
      <c r="C32" s="45">
        <v>142004</v>
      </c>
      <c r="D32" s="148">
        <f t="shared" si="0"/>
        <v>1.8433483801017281E-2</v>
      </c>
      <c r="E32" s="329"/>
      <c r="F32" s="172"/>
      <c r="G32" s="154" t="str">
        <f t="shared" si="1"/>
        <v>-</v>
      </c>
      <c r="H32" s="56" t="s">
        <v>98</v>
      </c>
      <c r="I32" s="63" t="s">
        <v>124</v>
      </c>
      <c r="J32" s="330">
        <v>21325</v>
      </c>
      <c r="K32" s="331"/>
      <c r="L32" s="150">
        <f t="shared" si="2"/>
        <v>7.9070141659915247E-3</v>
      </c>
      <c r="M32" s="335"/>
      <c r="N32" s="161"/>
      <c r="O32" s="161"/>
      <c r="P32" s="60"/>
      <c r="Q32" s="81" t="s">
        <v>125</v>
      </c>
      <c r="R32" s="82"/>
      <c r="S32" s="1" t="s">
        <v>126</v>
      </c>
      <c r="T32" s="83"/>
      <c r="U32" s="84" t="s">
        <v>127</v>
      </c>
      <c r="V32" s="85">
        <v>1</v>
      </c>
      <c r="W32" s="341" t="s">
        <v>128</v>
      </c>
      <c r="X32" s="342"/>
      <c r="Y32" s="343">
        <v>10400</v>
      </c>
      <c r="Z32" s="344"/>
    </row>
    <row r="33" spans="1:26">
      <c r="A33" s="242" t="s">
        <v>129</v>
      </c>
      <c r="B33" s="243"/>
      <c r="C33" s="45">
        <v>5239002</v>
      </c>
      <c r="D33" s="148">
        <f t="shared" si="0"/>
        <v>0.68007280429070394</v>
      </c>
      <c r="E33" s="329"/>
      <c r="F33" s="172"/>
      <c r="G33" s="154" t="str">
        <f t="shared" si="1"/>
        <v>-</v>
      </c>
      <c r="H33" s="336"/>
      <c r="I33" s="63" t="s">
        <v>130</v>
      </c>
      <c r="J33" s="330">
        <v>7304709</v>
      </c>
      <c r="K33" s="331"/>
      <c r="L33" s="150">
        <f t="shared" si="2"/>
        <v>2.708484761615277</v>
      </c>
      <c r="M33" s="335"/>
      <c r="N33" s="161"/>
      <c r="O33" s="161"/>
      <c r="P33" s="60"/>
      <c r="Q33" s="81" t="s">
        <v>131</v>
      </c>
      <c r="R33" s="86"/>
      <c r="S33" s="7" t="s">
        <v>132</v>
      </c>
      <c r="T33" s="87" t="s">
        <v>64</v>
      </c>
      <c r="U33" s="84" t="s">
        <v>133</v>
      </c>
      <c r="V33" s="85">
        <v>3</v>
      </c>
      <c r="W33" s="333" t="s">
        <v>128</v>
      </c>
      <c r="X33" s="334"/>
      <c r="Y33" s="309">
        <v>9360</v>
      </c>
      <c r="Z33" s="310"/>
    </row>
    <row r="34" spans="1:26">
      <c r="A34" s="242" t="s">
        <v>134</v>
      </c>
      <c r="B34" s="243"/>
      <c r="C34" s="45">
        <v>11391233</v>
      </c>
      <c r="D34" s="148">
        <f t="shared" si="0"/>
        <v>1.4786915085428118</v>
      </c>
      <c r="E34" s="329"/>
      <c r="F34" s="172"/>
      <c r="G34" s="154" t="str">
        <f t="shared" si="1"/>
        <v>-</v>
      </c>
      <c r="H34" s="336"/>
      <c r="I34" s="63" t="s">
        <v>135</v>
      </c>
      <c r="J34" s="330">
        <v>21836411</v>
      </c>
      <c r="K34" s="331"/>
      <c r="L34" s="150">
        <f t="shared" si="2"/>
        <v>8.096638270171777</v>
      </c>
      <c r="M34" s="335"/>
      <c r="N34" s="161"/>
      <c r="O34" s="161"/>
      <c r="P34" s="60"/>
      <c r="Q34" s="88" t="s">
        <v>136</v>
      </c>
      <c r="R34" s="86"/>
      <c r="S34" s="7" t="s">
        <v>137</v>
      </c>
      <c r="T34" s="87" t="s">
        <v>64</v>
      </c>
      <c r="U34" s="89" t="s">
        <v>138</v>
      </c>
      <c r="V34" s="85">
        <v>1</v>
      </c>
      <c r="W34" s="333" t="s">
        <v>128</v>
      </c>
      <c r="X34" s="334"/>
      <c r="Y34" s="309">
        <v>7650</v>
      </c>
      <c r="Z34" s="310"/>
    </row>
    <row r="35" spans="1:26">
      <c r="A35" s="242" t="s">
        <v>139</v>
      </c>
      <c r="B35" s="243"/>
      <c r="C35" s="45">
        <v>145169484</v>
      </c>
      <c r="D35" s="148">
        <f t="shared" si="0"/>
        <v>18.844394043238481</v>
      </c>
      <c r="E35" s="329">
        <v>4400</v>
      </c>
      <c r="F35" s="172"/>
      <c r="G35" s="154">
        <f t="shared" si="1"/>
        <v>1.3647333159739255E-3</v>
      </c>
      <c r="H35" s="336"/>
      <c r="I35" s="90" t="s">
        <v>140</v>
      </c>
      <c r="J35" s="330"/>
      <c r="K35" s="331"/>
      <c r="L35" s="150" t="str">
        <f t="shared" si="2"/>
        <v>-</v>
      </c>
      <c r="M35" s="335"/>
      <c r="N35" s="161"/>
      <c r="O35" s="161"/>
      <c r="P35" s="60"/>
      <c r="Q35" s="91" t="s">
        <v>141</v>
      </c>
      <c r="R35" s="92"/>
      <c r="S35" s="7" t="s">
        <v>142</v>
      </c>
      <c r="T35" s="49"/>
      <c r="U35" s="89" t="s">
        <v>143</v>
      </c>
      <c r="V35" s="93">
        <v>1</v>
      </c>
      <c r="W35" s="333" t="s">
        <v>144</v>
      </c>
      <c r="X35" s="334"/>
      <c r="Y35" s="309">
        <v>10600</v>
      </c>
      <c r="Z35" s="310"/>
    </row>
    <row r="36" spans="1:26">
      <c r="A36" s="242" t="s">
        <v>145</v>
      </c>
      <c r="B36" s="243"/>
      <c r="C36" s="45">
        <v>77796800</v>
      </c>
      <c r="D36" s="148">
        <f t="shared" si="0"/>
        <v>10.098772235788999</v>
      </c>
      <c r="E36" s="329"/>
      <c r="F36" s="172"/>
      <c r="G36" s="154" t="str">
        <f t="shared" si="1"/>
        <v>-</v>
      </c>
      <c r="H36" s="336"/>
      <c r="I36" s="62" t="s">
        <v>146</v>
      </c>
      <c r="J36" s="330"/>
      <c r="K36" s="331"/>
      <c r="L36" s="150" t="str">
        <f t="shared" si="2"/>
        <v>-</v>
      </c>
      <c r="M36" s="335"/>
      <c r="N36" s="161"/>
      <c r="O36" s="161"/>
      <c r="P36" s="60"/>
      <c r="Q36" s="88" t="s">
        <v>147</v>
      </c>
      <c r="R36" s="92"/>
      <c r="S36" s="7" t="s">
        <v>148</v>
      </c>
      <c r="T36" s="49"/>
      <c r="U36" s="89" t="s">
        <v>149</v>
      </c>
      <c r="V36" s="93">
        <v>1</v>
      </c>
      <c r="W36" s="333" t="s">
        <v>144</v>
      </c>
      <c r="X36" s="334"/>
      <c r="Y36" s="309">
        <v>9700</v>
      </c>
      <c r="Z36" s="310"/>
    </row>
    <row r="37" spans="1:26">
      <c r="A37" s="242" t="s">
        <v>150</v>
      </c>
      <c r="B37" s="243"/>
      <c r="C37" s="45"/>
      <c r="D37" s="148" t="str">
        <f t="shared" si="0"/>
        <v>-</v>
      </c>
      <c r="E37" s="329"/>
      <c r="F37" s="172"/>
      <c r="G37" s="154" t="str">
        <f t="shared" si="1"/>
        <v>-</v>
      </c>
      <c r="H37" s="56" t="s">
        <v>98</v>
      </c>
      <c r="I37" s="46"/>
      <c r="J37" s="330"/>
      <c r="K37" s="331"/>
      <c r="L37" s="150"/>
      <c r="M37" s="335"/>
      <c r="N37" s="161"/>
      <c r="O37" s="161"/>
      <c r="P37" s="60"/>
      <c r="Q37" s="88" t="s">
        <v>151</v>
      </c>
      <c r="R37" s="92"/>
      <c r="S37" s="7" t="s">
        <v>152</v>
      </c>
      <c r="T37" s="49"/>
      <c r="U37" s="89" t="s">
        <v>153</v>
      </c>
      <c r="V37" s="93">
        <v>60</v>
      </c>
      <c r="W37" s="333" t="s">
        <v>144</v>
      </c>
      <c r="X37" s="334"/>
      <c r="Y37" s="309">
        <v>8800</v>
      </c>
      <c r="Z37" s="310"/>
    </row>
    <row r="38" spans="1:26">
      <c r="A38" s="242" t="s">
        <v>154</v>
      </c>
      <c r="B38" s="243"/>
      <c r="C38" s="45">
        <v>40807000</v>
      </c>
      <c r="D38" s="148">
        <f t="shared" si="0"/>
        <v>5.2971407387687117</v>
      </c>
      <c r="E38" s="329"/>
      <c r="F38" s="172"/>
      <c r="G38" s="156" t="str">
        <f t="shared" si="1"/>
        <v>-</v>
      </c>
      <c r="H38" s="225" t="s">
        <v>155</v>
      </c>
      <c r="I38" s="273"/>
      <c r="J38" s="330"/>
      <c r="K38" s="331"/>
      <c r="L38" s="150" t="str">
        <f t="shared" si="2"/>
        <v>-</v>
      </c>
      <c r="M38" s="332"/>
      <c r="N38" s="161"/>
      <c r="O38" s="161"/>
      <c r="P38" s="60"/>
      <c r="Q38" s="88" t="s">
        <v>156</v>
      </c>
      <c r="R38" s="92"/>
      <c r="S38" s="7" t="s">
        <v>157</v>
      </c>
      <c r="T38" s="49" t="s">
        <v>64</v>
      </c>
      <c r="U38" s="47"/>
      <c r="V38" s="47"/>
      <c r="W38" s="333"/>
      <c r="X38" s="334"/>
      <c r="Y38" s="309"/>
      <c r="Z38" s="310"/>
    </row>
    <row r="39" spans="1:26" ht="13.8" thickBot="1">
      <c r="A39" s="311" t="s">
        <v>158</v>
      </c>
      <c r="B39" s="312"/>
      <c r="C39" s="94">
        <f>SUM(C23:C36)</f>
        <v>770358992</v>
      </c>
      <c r="D39" s="95">
        <v>100</v>
      </c>
      <c r="E39" s="313">
        <f>SUM(E23:E36)</f>
        <v>322407312</v>
      </c>
      <c r="F39" s="314"/>
      <c r="G39" s="96">
        <v>100</v>
      </c>
      <c r="H39" s="78" t="s">
        <v>116</v>
      </c>
      <c r="I39" s="79"/>
      <c r="J39" s="315">
        <f>+J13+J30+J38</f>
        <v>269697253</v>
      </c>
      <c r="K39" s="316"/>
      <c r="L39" s="95">
        <v>100</v>
      </c>
      <c r="M39" s="317">
        <f>+M13+M30+M38</f>
        <v>5797674</v>
      </c>
      <c r="N39" s="318">
        <f>N29+N30+N31+N38</f>
        <v>0</v>
      </c>
      <c r="O39" s="318"/>
      <c r="P39" s="97"/>
      <c r="Q39" s="78"/>
      <c r="R39" s="98"/>
      <c r="S39" s="98"/>
      <c r="T39" s="99"/>
      <c r="U39" s="47"/>
      <c r="V39" s="47"/>
      <c r="W39" s="47"/>
      <c r="X39" s="47"/>
      <c r="Y39" s="47"/>
      <c r="Z39" s="57"/>
    </row>
    <row r="40" spans="1:26">
      <c r="A40" s="319" t="s">
        <v>159</v>
      </c>
      <c r="B40" s="320"/>
      <c r="C40" s="320"/>
      <c r="D40" s="320"/>
      <c r="E40" s="320"/>
      <c r="F40" s="320"/>
      <c r="G40" s="320"/>
      <c r="H40" s="320"/>
      <c r="I40" s="320"/>
      <c r="J40" s="100"/>
      <c r="K40" s="321" t="s">
        <v>265</v>
      </c>
      <c r="L40" s="322"/>
      <c r="M40" s="322"/>
      <c r="N40" s="322"/>
      <c r="O40" s="322"/>
      <c r="P40" s="322"/>
      <c r="Q40" s="322"/>
      <c r="R40" s="322"/>
      <c r="S40" s="322"/>
      <c r="T40" s="323"/>
      <c r="U40" s="324" t="s">
        <v>160</v>
      </c>
      <c r="V40" s="325"/>
      <c r="W40" s="326" t="s">
        <v>161</v>
      </c>
      <c r="X40" s="325"/>
      <c r="Y40" s="327" t="s">
        <v>162</v>
      </c>
      <c r="Z40" s="328"/>
    </row>
    <row r="41" spans="1:26">
      <c r="A41" s="302" t="s">
        <v>30</v>
      </c>
      <c r="B41" s="303"/>
      <c r="C41" s="101" t="s">
        <v>31</v>
      </c>
      <c r="D41" s="102" t="s">
        <v>32</v>
      </c>
      <c r="E41" s="304" t="s">
        <v>163</v>
      </c>
      <c r="F41" s="304"/>
      <c r="G41" s="304" t="s">
        <v>164</v>
      </c>
      <c r="H41" s="304"/>
      <c r="I41" s="304"/>
      <c r="J41" s="103" t="s">
        <v>165</v>
      </c>
      <c r="K41" s="305" t="s">
        <v>12</v>
      </c>
      <c r="L41" s="306"/>
      <c r="M41" s="307" t="s">
        <v>166</v>
      </c>
      <c r="N41" s="308"/>
      <c r="O41" s="296" t="s">
        <v>32</v>
      </c>
      <c r="P41" s="297"/>
      <c r="Q41" s="289" t="s">
        <v>167</v>
      </c>
      <c r="R41" s="290"/>
      <c r="S41" s="291" t="s">
        <v>168</v>
      </c>
      <c r="T41" s="292"/>
      <c r="U41" s="272" t="s">
        <v>169</v>
      </c>
      <c r="V41" s="273"/>
      <c r="W41" s="293">
        <v>206005440</v>
      </c>
      <c r="X41" s="294"/>
      <c r="Y41" s="293">
        <v>205680661</v>
      </c>
      <c r="Z41" s="295"/>
    </row>
    <row r="42" spans="1:26">
      <c r="A42" s="298" t="s">
        <v>170</v>
      </c>
      <c r="B42" s="241"/>
      <c r="C42" s="45">
        <v>77750741</v>
      </c>
      <c r="D42" s="147">
        <f>+IF(C42&lt;&gt;0,C42*100/$C$65,"-")</f>
        <v>10.258502470270692</v>
      </c>
      <c r="E42" s="299">
        <v>73478692</v>
      </c>
      <c r="F42" s="299"/>
      <c r="G42" s="161">
        <v>70706065</v>
      </c>
      <c r="H42" s="161"/>
      <c r="I42" s="161"/>
      <c r="J42" s="104">
        <f>+IF(+G42&lt;&gt;0,+G42*100/($E$39+$C$37+$C$38),"-")</f>
        <v>19.466761816368074</v>
      </c>
      <c r="K42" s="300" t="s">
        <v>171</v>
      </c>
      <c r="L42" s="189"/>
      <c r="M42" s="301">
        <v>1826749</v>
      </c>
      <c r="N42" s="287"/>
      <c r="O42" s="286">
        <f>+IF(M42&lt;&gt;0,M42*100/$M$58,"-")</f>
        <v>0.24102290072148014</v>
      </c>
      <c r="P42" s="287"/>
      <c r="Q42" s="288"/>
      <c r="R42" s="288"/>
      <c r="S42" s="238">
        <v>1826749</v>
      </c>
      <c r="T42" s="239"/>
      <c r="U42" s="272" t="s">
        <v>172</v>
      </c>
      <c r="V42" s="273"/>
      <c r="W42" s="171">
        <v>244639822</v>
      </c>
      <c r="X42" s="164"/>
      <c r="Y42" s="171">
        <v>245421579</v>
      </c>
      <c r="Z42" s="173"/>
    </row>
    <row r="43" spans="1:26">
      <c r="A43" s="210" t="s">
        <v>173</v>
      </c>
      <c r="B43" s="211"/>
      <c r="C43" s="45">
        <v>49812318</v>
      </c>
      <c r="D43" s="148">
        <f t="shared" ref="D43:D64" si="5">+IF(C43&lt;&gt;0,C43*100/$C$65,"-")</f>
        <v>6.5722818931450337</v>
      </c>
      <c r="E43" s="161">
        <v>46253711</v>
      </c>
      <c r="F43" s="161"/>
      <c r="G43" s="161"/>
      <c r="H43" s="161"/>
      <c r="I43" s="161"/>
      <c r="J43" s="104" t="str">
        <f t="shared" ref="J43:J57" si="6">+IF(+G43&lt;&gt;0,+G43*100/($E$39+$C$37+$C$38),"-")</f>
        <v>-</v>
      </c>
      <c r="K43" s="242" t="s">
        <v>174</v>
      </c>
      <c r="L43" s="243"/>
      <c r="M43" s="237">
        <v>46184701</v>
      </c>
      <c r="N43" s="172"/>
      <c r="O43" s="195">
        <f t="shared" ref="O43:O55" si="7">+IF(M43&lt;&gt;0,M43*100/$M$58,"-")</f>
        <v>6.093650854044121</v>
      </c>
      <c r="P43" s="172"/>
      <c r="Q43" s="238">
        <v>787442</v>
      </c>
      <c r="R43" s="238"/>
      <c r="S43" s="238">
        <v>39295427</v>
      </c>
      <c r="T43" s="239"/>
      <c r="U43" s="272" t="s">
        <v>175</v>
      </c>
      <c r="V43" s="273"/>
      <c r="W43" s="171">
        <v>269029574</v>
      </c>
      <c r="X43" s="164"/>
      <c r="Y43" s="171">
        <v>268779964</v>
      </c>
      <c r="Z43" s="173"/>
    </row>
    <row r="44" spans="1:26">
      <c r="A44" s="210" t="s">
        <v>176</v>
      </c>
      <c r="B44" s="211"/>
      <c r="C44" s="45">
        <v>177430564</v>
      </c>
      <c r="D44" s="148">
        <f t="shared" si="5"/>
        <v>23.410347678815331</v>
      </c>
      <c r="E44" s="161">
        <v>59333139</v>
      </c>
      <c r="F44" s="161"/>
      <c r="G44" s="161">
        <v>59110908</v>
      </c>
      <c r="H44" s="161"/>
      <c r="I44" s="161"/>
      <c r="J44" s="104">
        <f t="shared" si="6"/>
        <v>16.274388438746325</v>
      </c>
      <c r="K44" s="242" t="s">
        <v>177</v>
      </c>
      <c r="L44" s="243"/>
      <c r="M44" s="237">
        <v>237711614</v>
      </c>
      <c r="N44" s="172"/>
      <c r="O44" s="195">
        <f t="shared" si="7"/>
        <v>31.363883457149726</v>
      </c>
      <c r="P44" s="172"/>
      <c r="Q44" s="238">
        <v>4823484</v>
      </c>
      <c r="R44" s="238"/>
      <c r="S44" s="238">
        <v>109375463</v>
      </c>
      <c r="T44" s="239"/>
      <c r="U44" s="272" t="s">
        <v>178</v>
      </c>
      <c r="V44" s="273"/>
      <c r="W44" s="171">
        <v>348521765</v>
      </c>
      <c r="X44" s="164"/>
      <c r="Y44" s="171">
        <v>348082863</v>
      </c>
      <c r="Z44" s="173"/>
    </row>
    <row r="45" spans="1:26" ht="13.2" customHeight="1">
      <c r="A45" s="210" t="s">
        <v>179</v>
      </c>
      <c r="B45" s="211"/>
      <c r="C45" s="45">
        <v>105367363</v>
      </c>
      <c r="D45" s="148">
        <f t="shared" si="5"/>
        <v>13.902264334965098</v>
      </c>
      <c r="E45" s="285">
        <v>95187894</v>
      </c>
      <c r="F45" s="285"/>
      <c r="G45" s="161">
        <v>94791096</v>
      </c>
      <c r="H45" s="161"/>
      <c r="I45" s="161"/>
      <c r="J45" s="104">
        <f t="shared" si="6"/>
        <v>26.097841651129649</v>
      </c>
      <c r="K45" s="242" t="s">
        <v>180</v>
      </c>
      <c r="L45" s="243"/>
      <c r="M45" s="237">
        <v>51997490</v>
      </c>
      <c r="N45" s="172"/>
      <c r="O45" s="195">
        <f t="shared" si="7"/>
        <v>6.8605954458090057</v>
      </c>
      <c r="P45" s="172"/>
      <c r="Q45" s="238">
        <v>1758427</v>
      </c>
      <c r="R45" s="238"/>
      <c r="S45" s="238">
        <v>34719140</v>
      </c>
      <c r="T45" s="239"/>
      <c r="U45" s="272" t="s">
        <v>181</v>
      </c>
      <c r="V45" s="273"/>
      <c r="W45" s="282">
        <f>+W41/W42</f>
        <v>0.84207647927408968</v>
      </c>
      <c r="X45" s="283"/>
      <c r="Y45" s="282">
        <f>+Y41/Y42</f>
        <v>0.83807080794635425</v>
      </c>
      <c r="Z45" s="284"/>
    </row>
    <row r="46" spans="1:26" ht="13.2" customHeight="1">
      <c r="A46" s="233" t="s">
        <v>182</v>
      </c>
      <c r="B46" s="105" t="s">
        <v>183</v>
      </c>
      <c r="C46" s="45">
        <v>84273408</v>
      </c>
      <c r="D46" s="148">
        <f t="shared" si="5"/>
        <v>11.11910900175382</v>
      </c>
      <c r="E46" s="161">
        <v>75000174</v>
      </c>
      <c r="F46" s="161"/>
      <c r="G46" s="161">
        <v>74608674</v>
      </c>
      <c r="H46" s="161"/>
      <c r="I46" s="161"/>
      <c r="J46" s="104">
        <f t="shared" si="6"/>
        <v>20.541226360044977</v>
      </c>
      <c r="K46" s="242" t="s">
        <v>184</v>
      </c>
      <c r="L46" s="243"/>
      <c r="M46" s="237">
        <v>1379262</v>
      </c>
      <c r="N46" s="172"/>
      <c r="O46" s="195">
        <f t="shared" si="7"/>
        <v>0.18198106477403855</v>
      </c>
      <c r="P46" s="172"/>
      <c r="Q46" s="238"/>
      <c r="R46" s="238"/>
      <c r="S46" s="238">
        <v>159699</v>
      </c>
      <c r="T46" s="239"/>
      <c r="U46" s="272" t="s">
        <v>185</v>
      </c>
      <c r="V46" s="273"/>
      <c r="W46" s="274">
        <f>+W14*100/W44</f>
        <v>2.5594223649131354</v>
      </c>
      <c r="X46" s="280"/>
      <c r="Y46" s="274">
        <f>+Y14*100/Y44</f>
        <v>2.4648323465438744</v>
      </c>
      <c r="Z46" s="281"/>
    </row>
    <row r="47" spans="1:26" ht="13.2" customHeight="1">
      <c r="A47" s="234"/>
      <c r="B47" s="105" t="s">
        <v>186</v>
      </c>
      <c r="C47" s="45">
        <v>20845715</v>
      </c>
      <c r="D47" s="148">
        <f t="shared" si="5"/>
        <v>2.7504023250667</v>
      </c>
      <c r="E47" s="161">
        <v>19939480</v>
      </c>
      <c r="F47" s="161"/>
      <c r="G47" s="161">
        <v>19934182</v>
      </c>
      <c r="H47" s="161"/>
      <c r="I47" s="161"/>
      <c r="J47" s="104">
        <f t="shared" si="6"/>
        <v>5.4882699666306101</v>
      </c>
      <c r="K47" s="242" t="s">
        <v>187</v>
      </c>
      <c r="L47" s="243"/>
      <c r="M47" s="237">
        <v>5235314</v>
      </c>
      <c r="N47" s="172"/>
      <c r="O47" s="195">
        <f t="shared" si="7"/>
        <v>0.69075202256455326</v>
      </c>
      <c r="P47" s="172"/>
      <c r="Q47" s="238">
        <v>1329534</v>
      </c>
      <c r="R47" s="238"/>
      <c r="S47" s="238">
        <v>2404338</v>
      </c>
      <c r="T47" s="239"/>
      <c r="U47" s="272" t="s">
        <v>188</v>
      </c>
      <c r="V47" s="273"/>
      <c r="W47" s="274">
        <f>+E45*100/I66</f>
        <v>23.25570027378641</v>
      </c>
      <c r="X47" s="275"/>
      <c r="Y47" s="276">
        <v>24.6</v>
      </c>
      <c r="Z47" s="277"/>
    </row>
    <row r="48" spans="1:26" ht="13.2" customHeight="1">
      <c r="A48" s="235"/>
      <c r="B48" s="106" t="s">
        <v>189</v>
      </c>
      <c r="C48" s="45">
        <v>248240</v>
      </c>
      <c r="D48" s="148">
        <f t="shared" si="5"/>
        <v>3.275300814457828E-2</v>
      </c>
      <c r="E48" s="161">
        <v>248240</v>
      </c>
      <c r="F48" s="161"/>
      <c r="G48" s="161">
        <v>248240</v>
      </c>
      <c r="H48" s="161"/>
      <c r="I48" s="161"/>
      <c r="J48" s="104">
        <f t="shared" si="6"/>
        <v>6.8345324454065021E-2</v>
      </c>
      <c r="K48" s="242" t="s">
        <v>190</v>
      </c>
      <c r="L48" s="243"/>
      <c r="M48" s="237">
        <v>120668108</v>
      </c>
      <c r="N48" s="172"/>
      <c r="O48" s="195">
        <f t="shared" si="7"/>
        <v>15.921058347223862</v>
      </c>
      <c r="P48" s="172"/>
      <c r="Q48" s="238">
        <v>1203678</v>
      </c>
      <c r="R48" s="238"/>
      <c r="S48" s="238">
        <v>10159864</v>
      </c>
      <c r="T48" s="239"/>
      <c r="U48" s="278"/>
      <c r="V48" s="279"/>
      <c r="W48" s="107"/>
      <c r="X48" s="108"/>
      <c r="Y48" s="107"/>
      <c r="Z48" s="109"/>
    </row>
    <row r="49" spans="1:26" ht="13.2" customHeight="1">
      <c r="A49" s="210" t="s">
        <v>191</v>
      </c>
      <c r="B49" s="211"/>
      <c r="C49" s="110">
        <f>C42+C44+C45</f>
        <v>360548668</v>
      </c>
      <c r="D49" s="149">
        <f t="shared" si="5"/>
        <v>47.571114484051122</v>
      </c>
      <c r="E49" s="271">
        <f t="shared" ref="E49:F49" si="8">E42+E44+E45</f>
        <v>227999725</v>
      </c>
      <c r="F49" s="271">
        <f t="shared" si="8"/>
        <v>0</v>
      </c>
      <c r="G49" s="271">
        <f>+G42+G44+G45</f>
        <v>224608069</v>
      </c>
      <c r="H49" s="271"/>
      <c r="I49" s="271"/>
      <c r="J49" s="111">
        <f t="shared" si="6"/>
        <v>61.838991906244047</v>
      </c>
      <c r="K49" s="242" t="s">
        <v>192</v>
      </c>
      <c r="L49" s="243"/>
      <c r="M49" s="237">
        <v>94119037</v>
      </c>
      <c r="N49" s="172"/>
      <c r="O49" s="195">
        <f t="shared" si="7"/>
        <v>12.418150118517824</v>
      </c>
      <c r="P49" s="172"/>
      <c r="Q49" s="238">
        <v>50507970</v>
      </c>
      <c r="R49" s="238"/>
      <c r="S49" s="238">
        <v>44396743</v>
      </c>
      <c r="T49" s="239"/>
      <c r="U49" s="263" t="s">
        <v>193</v>
      </c>
      <c r="V49" s="112" t="s">
        <v>194</v>
      </c>
      <c r="W49" s="266"/>
      <c r="X49" s="267"/>
      <c r="Y49" s="266"/>
      <c r="Z49" s="268"/>
    </row>
    <row r="50" spans="1:26" ht="13.2" customHeight="1">
      <c r="A50" s="210" t="s">
        <v>195</v>
      </c>
      <c r="B50" s="211"/>
      <c r="C50" s="45">
        <v>76622646</v>
      </c>
      <c r="D50" s="148">
        <f t="shared" si="5"/>
        <v>10.109660604645256</v>
      </c>
      <c r="E50" s="161">
        <v>51330877</v>
      </c>
      <c r="F50" s="161"/>
      <c r="G50" s="161">
        <v>45718537</v>
      </c>
      <c r="H50" s="161"/>
      <c r="I50" s="161"/>
      <c r="J50" s="104">
        <f t="shared" si="6"/>
        <v>12.587206916009411</v>
      </c>
      <c r="K50" s="242" t="s">
        <v>196</v>
      </c>
      <c r="L50" s="243"/>
      <c r="M50" s="237">
        <v>12268267</v>
      </c>
      <c r="N50" s="172"/>
      <c r="O50" s="195">
        <f t="shared" si="7"/>
        <v>1.6186861463537743</v>
      </c>
      <c r="P50" s="172"/>
      <c r="Q50" s="238">
        <v>755188</v>
      </c>
      <c r="R50" s="238"/>
      <c r="S50" s="238">
        <v>11453302</v>
      </c>
      <c r="T50" s="239"/>
      <c r="U50" s="264"/>
      <c r="V50" s="113" t="s">
        <v>197</v>
      </c>
      <c r="W50" s="260"/>
      <c r="X50" s="261"/>
      <c r="Y50" s="260"/>
      <c r="Z50" s="262"/>
    </row>
    <row r="51" spans="1:26" ht="13.2" customHeight="1">
      <c r="A51" s="210" t="s">
        <v>198</v>
      </c>
      <c r="B51" s="211"/>
      <c r="C51" s="45">
        <v>9177322</v>
      </c>
      <c r="D51" s="148">
        <f t="shared" si="5"/>
        <v>1.2108640920537279</v>
      </c>
      <c r="E51" s="161">
        <v>7128796</v>
      </c>
      <c r="F51" s="161"/>
      <c r="G51" s="161">
        <v>7128796</v>
      </c>
      <c r="H51" s="161"/>
      <c r="I51" s="161"/>
      <c r="J51" s="104">
        <f t="shared" si="6"/>
        <v>1.9626968884419951</v>
      </c>
      <c r="K51" s="242" t="s">
        <v>199</v>
      </c>
      <c r="L51" s="243"/>
      <c r="M51" s="237">
        <v>64310184</v>
      </c>
      <c r="N51" s="172"/>
      <c r="O51" s="195">
        <f t="shared" si="7"/>
        <v>8.4851433303711232</v>
      </c>
      <c r="P51" s="172"/>
      <c r="Q51" s="238">
        <v>11422527</v>
      </c>
      <c r="R51" s="238"/>
      <c r="S51" s="238">
        <v>42285946</v>
      </c>
      <c r="T51" s="239"/>
      <c r="U51" s="264"/>
      <c r="V51" s="113" t="s">
        <v>200</v>
      </c>
      <c r="W51" s="260">
        <v>14.6</v>
      </c>
      <c r="X51" s="269"/>
      <c r="Y51" s="260">
        <v>15.7</v>
      </c>
      <c r="Z51" s="270"/>
    </row>
    <row r="52" spans="1:26" ht="13.2" customHeight="1">
      <c r="A52" s="210" t="s">
        <v>201</v>
      </c>
      <c r="B52" s="211"/>
      <c r="C52" s="45">
        <v>47262276</v>
      </c>
      <c r="D52" s="148">
        <f t="shared" si="5"/>
        <v>6.2358270655789019</v>
      </c>
      <c r="E52" s="161">
        <v>44410455</v>
      </c>
      <c r="F52" s="161"/>
      <c r="G52" s="161">
        <v>31151168</v>
      </c>
      <c r="H52" s="161"/>
      <c r="I52" s="161"/>
      <c r="J52" s="104">
        <f t="shared" si="6"/>
        <v>8.5765254756811462</v>
      </c>
      <c r="K52" s="242" t="s">
        <v>202</v>
      </c>
      <c r="L52" s="243"/>
      <c r="M52" s="237">
        <v>37126</v>
      </c>
      <c r="N52" s="172"/>
      <c r="O52" s="195">
        <f t="shared" si="7"/>
        <v>4.8984377230728857E-3</v>
      </c>
      <c r="P52" s="172"/>
      <c r="Q52" s="238"/>
      <c r="R52" s="238"/>
      <c r="S52" s="238">
        <v>16819</v>
      </c>
      <c r="T52" s="239"/>
      <c r="U52" s="265"/>
      <c r="V52" s="114" t="s">
        <v>203</v>
      </c>
      <c r="W52" s="253">
        <v>191.9</v>
      </c>
      <c r="X52" s="254"/>
      <c r="Y52" s="253">
        <v>202.9</v>
      </c>
      <c r="Z52" s="259"/>
    </row>
    <row r="53" spans="1:26" ht="18" customHeight="1">
      <c r="A53" s="255" t="s">
        <v>204</v>
      </c>
      <c r="B53" s="256"/>
      <c r="C53" s="45">
        <v>226783</v>
      </c>
      <c r="D53" s="148">
        <f t="shared" si="5"/>
        <v>2.9921952328600936E-2</v>
      </c>
      <c r="E53" s="161">
        <v>226783</v>
      </c>
      <c r="F53" s="161"/>
      <c r="G53" s="161">
        <v>170865</v>
      </c>
      <c r="H53" s="161"/>
      <c r="I53" s="161"/>
      <c r="J53" s="104">
        <f t="shared" si="6"/>
        <v>4.7042474471655729E-2</v>
      </c>
      <c r="K53" s="242" t="s">
        <v>205</v>
      </c>
      <c r="L53" s="243"/>
      <c r="M53" s="237">
        <v>105688005</v>
      </c>
      <c r="N53" s="172"/>
      <c r="O53" s="195">
        <f t="shared" si="7"/>
        <v>13.944570127897316</v>
      </c>
      <c r="P53" s="172"/>
      <c r="Q53" s="238"/>
      <c r="R53" s="238"/>
      <c r="S53" s="238">
        <v>95503320</v>
      </c>
      <c r="T53" s="239"/>
      <c r="U53" s="257" t="s">
        <v>206</v>
      </c>
      <c r="V53" s="115" t="s">
        <v>207</v>
      </c>
      <c r="W53" s="171">
        <v>14430086</v>
      </c>
      <c r="X53" s="172"/>
      <c r="Y53" s="171">
        <v>9839979</v>
      </c>
      <c r="Z53" s="173"/>
    </row>
    <row r="54" spans="1:26" ht="13.2" customHeight="1">
      <c r="A54" s="210" t="s">
        <v>208</v>
      </c>
      <c r="B54" s="211"/>
      <c r="C54" s="45">
        <v>47907054</v>
      </c>
      <c r="D54" s="148">
        <f t="shared" si="5"/>
        <v>6.3208996529356734</v>
      </c>
      <c r="E54" s="161">
        <v>40639918</v>
      </c>
      <c r="F54" s="161"/>
      <c r="G54" s="161">
        <v>24458390</v>
      </c>
      <c r="H54" s="161"/>
      <c r="I54" s="161"/>
      <c r="J54" s="104">
        <f t="shared" si="6"/>
        <v>6.7338728656705573</v>
      </c>
      <c r="K54" s="242" t="s">
        <v>209</v>
      </c>
      <c r="L54" s="243"/>
      <c r="M54" s="237">
        <v>16489260</v>
      </c>
      <c r="N54" s="172"/>
      <c r="O54" s="195">
        <f t="shared" si="7"/>
        <v>2.1756077468501003</v>
      </c>
      <c r="P54" s="172"/>
      <c r="Q54" s="238"/>
      <c r="R54" s="238"/>
      <c r="S54" s="238">
        <v>5269260</v>
      </c>
      <c r="T54" s="239"/>
      <c r="U54" s="180"/>
      <c r="V54" s="116" t="s">
        <v>210</v>
      </c>
      <c r="W54" s="171">
        <v>5109594</v>
      </c>
      <c r="X54" s="172"/>
      <c r="Y54" s="171">
        <v>5060006</v>
      </c>
      <c r="Z54" s="173"/>
    </row>
    <row r="55" spans="1:26" ht="13.2" customHeight="1">
      <c r="A55" s="210" t="s">
        <v>211</v>
      </c>
      <c r="B55" s="211"/>
      <c r="C55" s="45">
        <v>10895396</v>
      </c>
      <c r="D55" s="148">
        <f t="shared" si="5"/>
        <v>1.4375483158492008</v>
      </c>
      <c r="E55" s="161">
        <v>7035221</v>
      </c>
      <c r="F55" s="161"/>
      <c r="G55" s="161"/>
      <c r="H55" s="161"/>
      <c r="I55" s="161"/>
      <c r="J55" s="104" t="str">
        <f t="shared" si="6"/>
        <v>-</v>
      </c>
      <c r="K55" s="242" t="s">
        <v>212</v>
      </c>
      <c r="L55" s="243"/>
      <c r="M55" s="237"/>
      <c r="N55" s="172"/>
      <c r="O55" s="244" t="str">
        <f t="shared" si="7"/>
        <v>-</v>
      </c>
      <c r="P55" s="245"/>
      <c r="Q55" s="238"/>
      <c r="R55" s="238"/>
      <c r="S55" s="238"/>
      <c r="T55" s="239"/>
      <c r="U55" s="258"/>
      <c r="V55" s="117" t="s">
        <v>213</v>
      </c>
      <c r="W55" s="171">
        <v>13748076</v>
      </c>
      <c r="X55" s="172"/>
      <c r="Y55" s="171">
        <v>12730450</v>
      </c>
      <c r="Z55" s="173"/>
    </row>
    <row r="56" spans="1:26" ht="13.2" customHeight="1">
      <c r="A56" s="210" t="s">
        <v>214</v>
      </c>
      <c r="B56" s="211"/>
      <c r="C56" s="45">
        <v>132876379</v>
      </c>
      <c r="D56" s="148">
        <f t="shared" si="5"/>
        <v>17.531828567551845</v>
      </c>
      <c r="E56" s="161">
        <v>2312638</v>
      </c>
      <c r="F56" s="161"/>
      <c r="G56" s="161">
        <v>1021</v>
      </c>
      <c r="H56" s="161"/>
      <c r="I56" s="161"/>
      <c r="J56" s="104">
        <f t="shared" si="6"/>
        <v>2.8110125792620201E-4</v>
      </c>
      <c r="K56" s="236"/>
      <c r="L56" s="164"/>
      <c r="M56" s="237"/>
      <c r="N56" s="172"/>
      <c r="O56" s="195"/>
      <c r="P56" s="172"/>
      <c r="Q56" s="238"/>
      <c r="R56" s="238"/>
      <c r="S56" s="238"/>
      <c r="T56" s="239"/>
      <c r="U56" s="240" t="s">
        <v>215</v>
      </c>
      <c r="V56" s="241"/>
      <c r="W56" s="171">
        <v>1261868023</v>
      </c>
      <c r="X56" s="172"/>
      <c r="Y56" s="171">
        <v>1268344631</v>
      </c>
      <c r="Z56" s="173"/>
    </row>
    <row r="57" spans="1:26" ht="13.2" customHeight="1">
      <c r="A57" s="210" t="s">
        <v>216</v>
      </c>
      <c r="B57" s="211"/>
      <c r="C57" s="45"/>
      <c r="D57" s="148" t="str">
        <f t="shared" si="5"/>
        <v>-</v>
      </c>
      <c r="E57" s="161"/>
      <c r="F57" s="161"/>
      <c r="G57" s="172"/>
      <c r="H57" s="172"/>
      <c r="I57" s="172"/>
      <c r="J57" s="104" t="str">
        <f t="shared" si="6"/>
        <v>-</v>
      </c>
      <c r="K57" s="236"/>
      <c r="L57" s="164"/>
      <c r="M57" s="246"/>
      <c r="N57" s="247"/>
      <c r="O57" s="195"/>
      <c r="P57" s="172"/>
      <c r="Q57" s="238"/>
      <c r="R57" s="238"/>
      <c r="S57" s="238"/>
      <c r="T57" s="239"/>
      <c r="U57" s="190" t="s">
        <v>217</v>
      </c>
      <c r="V57" s="118" t="s">
        <v>218</v>
      </c>
      <c r="W57" s="171">
        <v>70042250</v>
      </c>
      <c r="X57" s="172"/>
      <c r="Y57" s="171">
        <v>54441619</v>
      </c>
      <c r="Z57" s="173"/>
    </row>
    <row r="58" spans="1:26" ht="13.8" customHeight="1" thickBot="1">
      <c r="A58" s="210" t="s">
        <v>219</v>
      </c>
      <c r="B58" s="211"/>
      <c r="C58" s="45">
        <v>72625376</v>
      </c>
      <c r="D58" s="148">
        <f t="shared" si="5"/>
        <v>9.5822572173342735</v>
      </c>
      <c r="E58" s="161">
        <v>16008440</v>
      </c>
      <c r="F58" s="161"/>
      <c r="G58" s="172"/>
      <c r="H58" s="172"/>
      <c r="I58" s="172"/>
      <c r="J58" s="143"/>
      <c r="K58" s="248" t="s">
        <v>220</v>
      </c>
      <c r="L58" s="249">
        <f>SUM(L42:L57)</f>
        <v>0</v>
      </c>
      <c r="M58" s="250">
        <f>SUM(M42:N57)</f>
        <v>757915117</v>
      </c>
      <c r="N58" s="194"/>
      <c r="O58" s="193">
        <v>100</v>
      </c>
      <c r="P58" s="194"/>
      <c r="Q58" s="251">
        <f>SUM(Q42:Q57)</f>
        <v>72588250</v>
      </c>
      <c r="R58" s="251">
        <f>SUM(R42:R57)</f>
        <v>0</v>
      </c>
      <c r="S58" s="251">
        <f>SUM(S42:S57)</f>
        <v>396866070</v>
      </c>
      <c r="T58" s="252">
        <f>SUM(T42:T57)</f>
        <v>0</v>
      </c>
      <c r="U58" s="191"/>
      <c r="V58" s="116" t="s">
        <v>221</v>
      </c>
      <c r="W58" s="171"/>
      <c r="X58" s="172"/>
      <c r="Y58" s="171"/>
      <c r="Z58" s="173"/>
    </row>
    <row r="59" spans="1:26" ht="13.2" customHeight="1">
      <c r="A59" s="210" t="s">
        <v>222</v>
      </c>
      <c r="B59" s="211"/>
      <c r="C59" s="45">
        <v>3996087</v>
      </c>
      <c r="D59" s="148">
        <f t="shared" si="5"/>
        <v>0.52724730123043584</v>
      </c>
      <c r="E59" s="161">
        <v>3694495</v>
      </c>
      <c r="F59" s="162"/>
      <c r="G59" s="222" t="s">
        <v>227</v>
      </c>
      <c r="H59" s="223"/>
      <c r="I59" s="223"/>
      <c r="J59" s="224"/>
      <c r="K59" s="196" t="s">
        <v>223</v>
      </c>
      <c r="L59" s="119" t="s">
        <v>37</v>
      </c>
      <c r="M59" s="199">
        <v>87626075</v>
      </c>
      <c r="N59" s="200"/>
      <c r="O59" s="201" t="s">
        <v>224</v>
      </c>
      <c r="P59" s="204" t="s">
        <v>60</v>
      </c>
      <c r="Q59" s="205"/>
      <c r="R59" s="206"/>
      <c r="S59" s="167">
        <v>1669549</v>
      </c>
      <c r="T59" s="168"/>
      <c r="U59" s="191"/>
      <c r="V59" s="116" t="s">
        <v>225</v>
      </c>
      <c r="W59" s="171">
        <v>65575069</v>
      </c>
      <c r="X59" s="172"/>
      <c r="Y59" s="171">
        <v>69324562</v>
      </c>
      <c r="Z59" s="173"/>
    </row>
    <row r="60" spans="1:26" ht="13.2" customHeight="1">
      <c r="A60" s="233" t="s">
        <v>182</v>
      </c>
      <c r="B60" s="120" t="s">
        <v>226</v>
      </c>
      <c r="C60" s="45">
        <v>72588250</v>
      </c>
      <c r="D60" s="148">
        <f t="shared" si="5"/>
        <v>9.5773587796112007</v>
      </c>
      <c r="E60" s="161">
        <v>15991621</v>
      </c>
      <c r="F60" s="162"/>
      <c r="G60" s="144"/>
      <c r="H60" s="62"/>
      <c r="I60" s="146">
        <f>+SUM(G49:G56)-G53</f>
        <v>333065981</v>
      </c>
      <c r="J60" s="87" t="s">
        <v>232</v>
      </c>
      <c r="K60" s="197"/>
      <c r="L60" s="119" t="s">
        <v>228</v>
      </c>
      <c r="M60" s="163">
        <v>22100709</v>
      </c>
      <c r="N60" s="164"/>
      <c r="O60" s="202"/>
      <c r="P60" s="186" t="s">
        <v>229</v>
      </c>
      <c r="Q60" s="187"/>
      <c r="R60" s="166"/>
      <c r="S60" s="167">
        <v>-6449729</v>
      </c>
      <c r="T60" s="168"/>
      <c r="U60" s="192"/>
      <c r="V60" s="116" t="s">
        <v>230</v>
      </c>
      <c r="W60" s="171"/>
      <c r="X60" s="172"/>
      <c r="Y60" s="171"/>
      <c r="Z60" s="173"/>
    </row>
    <row r="61" spans="1:26" ht="13.2" customHeight="1">
      <c r="A61" s="234"/>
      <c r="B61" s="120" t="s">
        <v>231</v>
      </c>
      <c r="C61" s="45">
        <v>41289303</v>
      </c>
      <c r="D61" s="148">
        <f t="shared" si="5"/>
        <v>5.447747653250727</v>
      </c>
      <c r="E61" s="161">
        <v>1917195</v>
      </c>
      <c r="F61" s="162"/>
      <c r="G61" s="225" t="s">
        <v>237</v>
      </c>
      <c r="H61" s="226"/>
      <c r="I61" s="226"/>
      <c r="J61" s="227"/>
      <c r="K61" s="197"/>
      <c r="L61" s="119" t="s">
        <v>233</v>
      </c>
      <c r="M61" s="163">
        <v>16489260</v>
      </c>
      <c r="N61" s="164"/>
      <c r="O61" s="202"/>
      <c r="P61" s="186" t="s">
        <v>234</v>
      </c>
      <c r="Q61" s="187"/>
      <c r="R61" s="166"/>
      <c r="S61" s="167">
        <v>225804</v>
      </c>
      <c r="T61" s="168"/>
      <c r="U61" s="188" t="s">
        <v>235</v>
      </c>
      <c r="V61" s="189"/>
      <c r="W61" s="171">
        <v>5571930</v>
      </c>
      <c r="X61" s="172"/>
      <c r="Y61" s="171">
        <v>5651617</v>
      </c>
      <c r="Z61" s="173"/>
    </row>
    <row r="62" spans="1:26" ht="13.2" customHeight="1">
      <c r="A62" s="234"/>
      <c r="B62" s="120" t="s">
        <v>236</v>
      </c>
      <c r="C62" s="45">
        <v>28210052</v>
      </c>
      <c r="D62" s="148">
        <f t="shared" si="5"/>
        <v>3.7220595508982308</v>
      </c>
      <c r="E62" s="161">
        <v>13882531</v>
      </c>
      <c r="F62" s="162"/>
      <c r="G62" s="121"/>
      <c r="H62" s="25"/>
      <c r="I62" s="145">
        <f>+I60/(E39+C37+C38)</f>
        <v>0.9169957515330508</v>
      </c>
      <c r="J62" s="122">
        <f>+I60/E39</f>
        <v>1.0330596379278147</v>
      </c>
      <c r="K62" s="197"/>
      <c r="L62" s="119" t="s">
        <v>238</v>
      </c>
      <c r="M62" s="163">
        <v>3225717</v>
      </c>
      <c r="N62" s="164"/>
      <c r="O62" s="202"/>
      <c r="P62" s="207" t="s">
        <v>239</v>
      </c>
      <c r="Q62" s="208"/>
      <c r="R62" s="209"/>
      <c r="S62" s="167">
        <v>362515</v>
      </c>
      <c r="T62" s="168"/>
      <c r="U62" s="169" t="s">
        <v>240</v>
      </c>
      <c r="V62" s="170"/>
      <c r="W62" s="171">
        <v>4375888</v>
      </c>
      <c r="X62" s="172"/>
      <c r="Y62" s="171">
        <v>3498056</v>
      </c>
      <c r="Z62" s="173"/>
    </row>
    <row r="63" spans="1:26" ht="18" customHeight="1">
      <c r="A63" s="234"/>
      <c r="B63" s="120" t="s">
        <v>241</v>
      </c>
      <c r="C63" s="45">
        <v>37126</v>
      </c>
      <c r="D63" s="148">
        <f t="shared" si="5"/>
        <v>4.8984377230728857E-3</v>
      </c>
      <c r="E63" s="161">
        <v>16819</v>
      </c>
      <c r="F63" s="162"/>
      <c r="G63" s="127"/>
      <c r="H63" s="128"/>
      <c r="I63" s="230" t="s">
        <v>247</v>
      </c>
      <c r="J63" s="231"/>
      <c r="K63" s="197"/>
      <c r="L63" s="119" t="s">
        <v>242</v>
      </c>
      <c r="M63" s="163">
        <v>2138878</v>
      </c>
      <c r="N63" s="164"/>
      <c r="O63" s="202"/>
      <c r="P63" s="174" t="s">
        <v>243</v>
      </c>
      <c r="Q63" s="177" t="s">
        <v>244</v>
      </c>
      <c r="R63" s="178"/>
      <c r="S63" s="167">
        <v>81</v>
      </c>
      <c r="T63" s="168"/>
      <c r="U63" s="179" t="s">
        <v>245</v>
      </c>
      <c r="V63" s="123" t="s">
        <v>116</v>
      </c>
      <c r="W63" s="124">
        <v>99</v>
      </c>
      <c r="X63" s="125">
        <v>96.5</v>
      </c>
      <c r="Y63" s="124">
        <v>98.9</v>
      </c>
      <c r="Z63" s="126">
        <v>96.1</v>
      </c>
    </row>
    <row r="64" spans="1:26" ht="17.399999999999999" customHeight="1">
      <c r="A64" s="235"/>
      <c r="B64" s="120" t="s">
        <v>246</v>
      </c>
      <c r="C64" s="45"/>
      <c r="D64" s="148" t="str">
        <f t="shared" si="5"/>
        <v>-</v>
      </c>
      <c r="E64" s="161"/>
      <c r="F64" s="162"/>
      <c r="I64" s="232"/>
      <c r="J64" s="231"/>
      <c r="K64" s="197"/>
      <c r="L64" s="129" t="s">
        <v>248</v>
      </c>
      <c r="M64" s="163">
        <v>16538241</v>
      </c>
      <c r="N64" s="164"/>
      <c r="O64" s="202"/>
      <c r="P64" s="175"/>
      <c r="Q64" s="165" t="s">
        <v>249</v>
      </c>
      <c r="R64" s="166"/>
      <c r="S64" s="167">
        <v>103</v>
      </c>
      <c r="T64" s="168"/>
      <c r="U64" s="180"/>
      <c r="V64" s="130" t="s">
        <v>250</v>
      </c>
      <c r="W64" s="124">
        <v>98.8</v>
      </c>
      <c r="X64" s="125">
        <v>95.6</v>
      </c>
      <c r="Y64" s="124">
        <v>98.7</v>
      </c>
      <c r="Z64" s="126">
        <v>95.1</v>
      </c>
    </row>
    <row r="65" spans="1:26" ht="15.6" customHeight="1">
      <c r="A65" s="210" t="s">
        <v>251</v>
      </c>
      <c r="B65" s="211"/>
      <c r="C65" s="214">
        <f>SUM(C49:C58)-C53</f>
        <v>757915117</v>
      </c>
      <c r="D65" s="216">
        <v>100</v>
      </c>
      <c r="E65" s="218">
        <f>SUM(E49:E58)-E53</f>
        <v>396866070</v>
      </c>
      <c r="F65" s="219"/>
      <c r="G65" s="225" t="s">
        <v>252</v>
      </c>
      <c r="H65" s="228"/>
      <c r="I65" s="228"/>
      <c r="J65" s="229"/>
      <c r="K65" s="197"/>
      <c r="L65" s="119" t="s">
        <v>253</v>
      </c>
      <c r="M65" s="163">
        <v>27133270</v>
      </c>
      <c r="N65" s="164"/>
      <c r="O65" s="202"/>
      <c r="P65" s="175"/>
      <c r="Q65" s="165" t="s">
        <v>254</v>
      </c>
      <c r="R65" s="166"/>
      <c r="S65" s="167">
        <v>258</v>
      </c>
      <c r="T65" s="168"/>
      <c r="U65" s="180"/>
      <c r="V65" s="131" t="s">
        <v>255</v>
      </c>
      <c r="W65" s="124">
        <v>99.1</v>
      </c>
      <c r="X65" s="125">
        <v>96.9</v>
      </c>
      <c r="Y65" s="124">
        <v>98.9</v>
      </c>
      <c r="Z65" s="126">
        <v>96.6</v>
      </c>
    </row>
    <row r="66" spans="1:26" ht="15.6" customHeight="1" thickBot="1">
      <c r="A66" s="212"/>
      <c r="B66" s="213"/>
      <c r="C66" s="215"/>
      <c r="D66" s="217"/>
      <c r="E66" s="220"/>
      <c r="F66" s="221"/>
      <c r="G66" s="132"/>
      <c r="H66" s="79"/>
      <c r="I66" s="133">
        <v>409309945</v>
      </c>
      <c r="J66" s="99" t="s">
        <v>232</v>
      </c>
      <c r="K66" s="198"/>
      <c r="L66" s="134"/>
      <c r="M66" s="182"/>
      <c r="N66" s="183"/>
      <c r="O66" s="203"/>
      <c r="P66" s="176"/>
      <c r="Q66" s="135"/>
      <c r="R66" s="136"/>
      <c r="S66" s="184"/>
      <c r="T66" s="185"/>
      <c r="U66" s="181"/>
      <c r="V66" s="137"/>
      <c r="W66" s="138"/>
      <c r="X66" s="139"/>
      <c r="Y66" s="138"/>
      <c r="Z66" s="140"/>
    </row>
    <row r="67" spans="1:26">
      <c r="A67" s="141" t="s">
        <v>256</v>
      </c>
      <c r="B67" s="141" t="s">
        <v>257</v>
      </c>
    </row>
    <row r="68" spans="1:26">
      <c r="B68" s="141" t="s">
        <v>258</v>
      </c>
    </row>
    <row r="69" spans="1:26">
      <c r="B69" s="141" t="s">
        <v>259</v>
      </c>
    </row>
    <row r="70" spans="1:26">
      <c r="B70" s="141" t="s">
        <v>260</v>
      </c>
    </row>
    <row r="71" spans="1:26">
      <c r="A71" s="158" t="s">
        <v>261</v>
      </c>
      <c r="B71" s="158"/>
      <c r="C71" s="159" t="s">
        <v>262</v>
      </c>
      <c r="D71" s="159"/>
      <c r="E71" s="159"/>
      <c r="F71" s="159"/>
      <c r="G71" s="159"/>
      <c r="H71" s="159"/>
      <c r="I71" s="159"/>
      <c r="J71" s="159"/>
      <c r="K71" s="159"/>
      <c r="L71" s="159"/>
      <c r="M71" s="159"/>
      <c r="N71" s="159"/>
      <c r="O71" s="159"/>
      <c r="P71" s="159"/>
      <c r="Q71" s="159"/>
      <c r="R71" s="159"/>
      <c r="S71" s="159"/>
      <c r="T71" s="159"/>
      <c r="U71" s="159"/>
      <c r="V71" s="483" t="s">
        <v>263</v>
      </c>
      <c r="W71" s="484">
        <v>42015</v>
      </c>
      <c r="X71" s="485"/>
      <c r="Y71" s="157"/>
      <c r="Z71" s="157"/>
    </row>
    <row r="72" spans="1:26">
      <c r="A72" s="158"/>
      <c r="B72" s="158"/>
      <c r="C72" s="159" t="s">
        <v>264</v>
      </c>
      <c r="D72" s="159"/>
      <c r="E72" s="159"/>
      <c r="F72" s="159"/>
      <c r="G72" s="159"/>
      <c r="H72" s="159"/>
      <c r="I72" s="160"/>
      <c r="J72" s="159"/>
      <c r="K72" s="159"/>
      <c r="L72" s="159"/>
      <c r="M72" s="159"/>
      <c r="N72" s="159"/>
      <c r="O72" s="159"/>
      <c r="P72" s="159"/>
      <c r="Q72" s="159"/>
      <c r="R72" s="159"/>
      <c r="S72" s="159"/>
      <c r="T72" s="159"/>
      <c r="U72" s="159"/>
      <c r="V72" s="159"/>
      <c r="W72" s="157"/>
      <c r="X72" s="157"/>
      <c r="Y72" s="157"/>
      <c r="Z72" s="157"/>
    </row>
    <row r="73" spans="1:26">
      <c r="I73" s="142"/>
    </row>
  </sheetData>
  <mergeCells count="505">
    <mergeCell ref="A24:B24"/>
    <mergeCell ref="A25:B25"/>
    <mergeCell ref="A27:B27"/>
    <mergeCell ref="A26:B26"/>
    <mergeCell ref="J26:K26"/>
    <mergeCell ref="M26:O26"/>
    <mergeCell ref="A37:B37"/>
    <mergeCell ref="E37:F37"/>
    <mergeCell ref="A1:C3"/>
    <mergeCell ref="D1:D3"/>
    <mergeCell ref="H1:I1"/>
    <mergeCell ref="J1:K1"/>
    <mergeCell ref="L1:M1"/>
    <mergeCell ref="E19:F19"/>
    <mergeCell ref="J19:K19"/>
    <mergeCell ref="M19:O19"/>
    <mergeCell ref="A23:B23"/>
    <mergeCell ref="E23:F23"/>
    <mergeCell ref="J23:K23"/>
    <mergeCell ref="M23:O23"/>
    <mergeCell ref="N1:R1"/>
    <mergeCell ref="Q8:R8"/>
    <mergeCell ref="A9:B9"/>
    <mergeCell ref="E9:F9"/>
    <mergeCell ref="Y2:Z2"/>
    <mergeCell ref="H3:I3"/>
    <mergeCell ref="N3:N4"/>
    <mergeCell ref="O3:P3"/>
    <mergeCell ref="Q3:R3"/>
    <mergeCell ref="S3:T3"/>
    <mergeCell ref="U3:V3"/>
    <mergeCell ref="S1:T1"/>
    <mergeCell ref="U1:V1"/>
    <mergeCell ref="W1:X3"/>
    <mergeCell ref="H2:I2"/>
    <mergeCell ref="O2:P2"/>
    <mergeCell ref="Q2:R2"/>
    <mergeCell ref="S5:T5"/>
    <mergeCell ref="U5:V5"/>
    <mergeCell ref="Y5:Z5"/>
    <mergeCell ref="A6:G6"/>
    <mergeCell ref="H6:L6"/>
    <mergeCell ref="O6:P6"/>
    <mergeCell ref="Q6:R6"/>
    <mergeCell ref="A4:C5"/>
    <mergeCell ref="D4:E4"/>
    <mergeCell ref="H4:I4"/>
    <mergeCell ref="O4:P4"/>
    <mergeCell ref="Q4:R4"/>
    <mergeCell ref="W4:X7"/>
    <mergeCell ref="D5:E5"/>
    <mergeCell ref="N5:N6"/>
    <mergeCell ref="O5:P5"/>
    <mergeCell ref="Q5:R5"/>
    <mergeCell ref="O9:P9"/>
    <mergeCell ref="Q9:R9"/>
    <mergeCell ref="S9:V9"/>
    <mergeCell ref="A7:B7"/>
    <mergeCell ref="E7:F7"/>
    <mergeCell ref="H7:I7"/>
    <mergeCell ref="N7:N8"/>
    <mergeCell ref="O7:P7"/>
    <mergeCell ref="Q7:R7"/>
    <mergeCell ref="A8:B8"/>
    <mergeCell ref="E8:F8"/>
    <mergeCell ref="H8:I8"/>
    <mergeCell ref="O8:P8"/>
    <mergeCell ref="W9:X9"/>
    <mergeCell ref="Y9:Z9"/>
    <mergeCell ref="A10:B10"/>
    <mergeCell ref="E10:F10"/>
    <mergeCell ref="H10:N10"/>
    <mergeCell ref="Q10:R11"/>
    <mergeCell ref="S10:S21"/>
    <mergeCell ref="T10:V10"/>
    <mergeCell ref="W10:X10"/>
    <mergeCell ref="Y10:Z10"/>
    <mergeCell ref="W11:X11"/>
    <mergeCell ref="Y11:Z11"/>
    <mergeCell ref="A12:B12"/>
    <mergeCell ref="E12:F12"/>
    <mergeCell ref="T12:V12"/>
    <mergeCell ref="W12:X12"/>
    <mergeCell ref="Y12:Z12"/>
    <mergeCell ref="A11:B11"/>
    <mergeCell ref="E11:F11"/>
    <mergeCell ref="H11:I11"/>
    <mergeCell ref="J11:K11"/>
    <mergeCell ref="M11:O11"/>
    <mergeCell ref="T11:V11"/>
    <mergeCell ref="W13:X13"/>
    <mergeCell ref="Y13:Z13"/>
    <mergeCell ref="A14:B14"/>
    <mergeCell ref="E14:F14"/>
    <mergeCell ref="H14:I14"/>
    <mergeCell ref="J14:K14"/>
    <mergeCell ref="M14:O14"/>
    <mergeCell ref="T14:V14"/>
    <mergeCell ref="W14:X14"/>
    <mergeCell ref="Y14:Z14"/>
    <mergeCell ref="A13:B13"/>
    <mergeCell ref="E13:F13"/>
    <mergeCell ref="H13:I13"/>
    <mergeCell ref="J13:K13"/>
    <mergeCell ref="M13:O13"/>
    <mergeCell ref="T13:V13"/>
    <mergeCell ref="Y15:Z15"/>
    <mergeCell ref="A16:B16"/>
    <mergeCell ref="E16:F16"/>
    <mergeCell ref="J16:K16"/>
    <mergeCell ref="M16:O16"/>
    <mergeCell ref="T16:V16"/>
    <mergeCell ref="W16:X16"/>
    <mergeCell ref="Y16:Z16"/>
    <mergeCell ref="A15:B15"/>
    <mergeCell ref="E15:F15"/>
    <mergeCell ref="J15:K15"/>
    <mergeCell ref="M15:O15"/>
    <mergeCell ref="T15:V15"/>
    <mergeCell ref="W15:X15"/>
    <mergeCell ref="T19:V19"/>
    <mergeCell ref="W19:X19"/>
    <mergeCell ref="Y19:Z19"/>
    <mergeCell ref="Y17:Z17"/>
    <mergeCell ref="A18:B18"/>
    <mergeCell ref="E18:F18"/>
    <mergeCell ref="H18:H21"/>
    <mergeCell ref="J18:K18"/>
    <mergeCell ref="M18:O18"/>
    <mergeCell ref="T18:V18"/>
    <mergeCell ref="W18:X18"/>
    <mergeCell ref="Y18:Z18"/>
    <mergeCell ref="A19:B19"/>
    <mergeCell ref="A17:B17"/>
    <mergeCell ref="E17:F17"/>
    <mergeCell ref="J17:K17"/>
    <mergeCell ref="M17:O17"/>
    <mergeCell ref="T17:V17"/>
    <mergeCell ref="W17:X17"/>
    <mergeCell ref="Y20:Z20"/>
    <mergeCell ref="A21:B21"/>
    <mergeCell ref="E21:F21"/>
    <mergeCell ref="J21:K21"/>
    <mergeCell ref="M21:O21"/>
    <mergeCell ref="T21:V22"/>
    <mergeCell ref="W21:X21"/>
    <mergeCell ref="Y21:Z21"/>
    <mergeCell ref="A22:B22"/>
    <mergeCell ref="E22:F22"/>
    <mergeCell ref="A20:B20"/>
    <mergeCell ref="E20:F20"/>
    <mergeCell ref="J20:K20"/>
    <mergeCell ref="M20:O20"/>
    <mergeCell ref="T20:V20"/>
    <mergeCell ref="W20:X20"/>
    <mergeCell ref="J22:K22"/>
    <mergeCell ref="M22:O22"/>
    <mergeCell ref="W22:X22"/>
    <mergeCell ref="S23:U23"/>
    <mergeCell ref="W23:X23"/>
    <mergeCell ref="E25:F25"/>
    <mergeCell ref="J25:K25"/>
    <mergeCell ref="M25:O25"/>
    <mergeCell ref="T25:U25"/>
    <mergeCell ref="W25:X25"/>
    <mergeCell ref="Y25:Z25"/>
    <mergeCell ref="Y23:Z23"/>
    <mergeCell ref="E24:F24"/>
    <mergeCell ref="J24:K24"/>
    <mergeCell ref="M24:O24"/>
    <mergeCell ref="S24:S30"/>
    <mergeCell ref="T24:U24"/>
    <mergeCell ref="W24:X24"/>
    <mergeCell ref="Y24:Z24"/>
    <mergeCell ref="Y26:Z26"/>
    <mergeCell ref="E27:F27"/>
    <mergeCell ref="J27:K27"/>
    <mergeCell ref="M27:O27"/>
    <mergeCell ref="T27:U27"/>
    <mergeCell ref="W27:X27"/>
    <mergeCell ref="Y27:Z27"/>
    <mergeCell ref="E26:F26"/>
    <mergeCell ref="T26:U26"/>
    <mergeCell ref="W26:X26"/>
    <mergeCell ref="W28:X28"/>
    <mergeCell ref="Y28:Z28"/>
    <mergeCell ref="A29:B29"/>
    <mergeCell ref="E29:F29"/>
    <mergeCell ref="J29:K29"/>
    <mergeCell ref="M29:O29"/>
    <mergeCell ref="V29:V30"/>
    <mergeCell ref="W29:X30"/>
    <mergeCell ref="Y29:Z30"/>
    <mergeCell ref="A30:B30"/>
    <mergeCell ref="A28:B28"/>
    <mergeCell ref="E28:F28"/>
    <mergeCell ref="H28:I28"/>
    <mergeCell ref="J28:K28"/>
    <mergeCell ref="M28:O28"/>
    <mergeCell ref="T28:U28"/>
    <mergeCell ref="W31:X31"/>
    <mergeCell ref="Y31:Z31"/>
    <mergeCell ref="A32:B32"/>
    <mergeCell ref="E32:F32"/>
    <mergeCell ref="J32:K32"/>
    <mergeCell ref="M32:O32"/>
    <mergeCell ref="W32:X32"/>
    <mergeCell ref="Y32:Z32"/>
    <mergeCell ref="E30:F30"/>
    <mergeCell ref="H30:I30"/>
    <mergeCell ref="J30:K30"/>
    <mergeCell ref="M30:O30"/>
    <mergeCell ref="T30:U30"/>
    <mergeCell ref="A31:B31"/>
    <mergeCell ref="E31:F31"/>
    <mergeCell ref="J31:K31"/>
    <mergeCell ref="M31:O31"/>
    <mergeCell ref="Q31:T31"/>
    <mergeCell ref="Y33:Z33"/>
    <mergeCell ref="A34:B34"/>
    <mergeCell ref="E34:F34"/>
    <mergeCell ref="J34:K34"/>
    <mergeCell ref="M34:O34"/>
    <mergeCell ref="W34:X34"/>
    <mergeCell ref="Y34:Z34"/>
    <mergeCell ref="A33:B33"/>
    <mergeCell ref="E33:F33"/>
    <mergeCell ref="H33:H36"/>
    <mergeCell ref="J33:K33"/>
    <mergeCell ref="M33:O33"/>
    <mergeCell ref="W33:X33"/>
    <mergeCell ref="A35:B35"/>
    <mergeCell ref="E35:F35"/>
    <mergeCell ref="J35:K35"/>
    <mergeCell ref="M35:O35"/>
    <mergeCell ref="J37:K37"/>
    <mergeCell ref="M37:O37"/>
    <mergeCell ref="W37:X37"/>
    <mergeCell ref="Y37:Z37"/>
    <mergeCell ref="W35:X35"/>
    <mergeCell ref="Y35:Z35"/>
    <mergeCell ref="A36:B36"/>
    <mergeCell ref="E36:F36"/>
    <mergeCell ref="J36:K36"/>
    <mergeCell ref="M36:O36"/>
    <mergeCell ref="W36:X36"/>
    <mergeCell ref="Y36:Z36"/>
    <mergeCell ref="Y38:Z38"/>
    <mergeCell ref="A39:B39"/>
    <mergeCell ref="E39:F39"/>
    <mergeCell ref="J39:K39"/>
    <mergeCell ref="M39:O39"/>
    <mergeCell ref="A40:I40"/>
    <mergeCell ref="K40:T40"/>
    <mergeCell ref="U40:V40"/>
    <mergeCell ref="W40:X40"/>
    <mergeCell ref="Y40:Z40"/>
    <mergeCell ref="A38:B38"/>
    <mergeCell ref="E38:F38"/>
    <mergeCell ref="H38:I38"/>
    <mergeCell ref="J38:K38"/>
    <mergeCell ref="M38:O38"/>
    <mergeCell ref="W38:X38"/>
    <mergeCell ref="A42:B42"/>
    <mergeCell ref="E42:F42"/>
    <mergeCell ref="G42:I42"/>
    <mergeCell ref="K42:L42"/>
    <mergeCell ref="M42:N42"/>
    <mergeCell ref="A41:B41"/>
    <mergeCell ref="E41:F41"/>
    <mergeCell ref="G41:I41"/>
    <mergeCell ref="K41:L41"/>
    <mergeCell ref="M41:N41"/>
    <mergeCell ref="O42:P42"/>
    <mergeCell ref="Q42:R42"/>
    <mergeCell ref="S42:T42"/>
    <mergeCell ref="U42:V42"/>
    <mergeCell ref="W42:X42"/>
    <mergeCell ref="Y42:Z42"/>
    <mergeCell ref="Q41:R41"/>
    <mergeCell ref="S41:T41"/>
    <mergeCell ref="U41:V41"/>
    <mergeCell ref="W41:X41"/>
    <mergeCell ref="Y41:Z41"/>
    <mergeCell ref="O41:P41"/>
    <mergeCell ref="U44:V44"/>
    <mergeCell ref="W44:X44"/>
    <mergeCell ref="Y44:Z44"/>
    <mergeCell ref="Q43:R43"/>
    <mergeCell ref="S43:T43"/>
    <mergeCell ref="U43:V43"/>
    <mergeCell ref="W43:X43"/>
    <mergeCell ref="Y43:Z43"/>
    <mergeCell ref="A44:B44"/>
    <mergeCell ref="E44:F44"/>
    <mergeCell ref="G44:I44"/>
    <mergeCell ref="K44:L44"/>
    <mergeCell ref="M44:N44"/>
    <mergeCell ref="A43:B43"/>
    <mergeCell ref="E43:F43"/>
    <mergeCell ref="G43:I43"/>
    <mergeCell ref="K43:L43"/>
    <mergeCell ref="M43:N43"/>
    <mergeCell ref="O43:P43"/>
    <mergeCell ref="A45:B45"/>
    <mergeCell ref="E45:F45"/>
    <mergeCell ref="G45:I45"/>
    <mergeCell ref="K45:L45"/>
    <mergeCell ref="M45:N45"/>
    <mergeCell ref="O45:P45"/>
    <mergeCell ref="O44:P44"/>
    <mergeCell ref="Q44:R44"/>
    <mergeCell ref="S44:T44"/>
    <mergeCell ref="Q46:R46"/>
    <mergeCell ref="S46:T46"/>
    <mergeCell ref="U46:V46"/>
    <mergeCell ref="W46:X46"/>
    <mergeCell ref="Y46:Z46"/>
    <mergeCell ref="Q45:R45"/>
    <mergeCell ref="S45:T45"/>
    <mergeCell ref="U45:V45"/>
    <mergeCell ref="W45:X45"/>
    <mergeCell ref="Y45:Z45"/>
    <mergeCell ref="A46:A48"/>
    <mergeCell ref="E46:F46"/>
    <mergeCell ref="G46:I46"/>
    <mergeCell ref="K46:L46"/>
    <mergeCell ref="M46:N46"/>
    <mergeCell ref="S47:T47"/>
    <mergeCell ref="U47:V47"/>
    <mergeCell ref="W47:X47"/>
    <mergeCell ref="Y47:Z47"/>
    <mergeCell ref="E48:F48"/>
    <mergeCell ref="G48:I48"/>
    <mergeCell ref="K48:L48"/>
    <mergeCell ref="M48:N48"/>
    <mergeCell ref="O48:P48"/>
    <mergeCell ref="Q48:R48"/>
    <mergeCell ref="E47:F47"/>
    <mergeCell ref="G47:I47"/>
    <mergeCell ref="K47:L47"/>
    <mergeCell ref="M47:N47"/>
    <mergeCell ref="O47:P47"/>
    <mergeCell ref="Q47:R47"/>
    <mergeCell ref="S48:T48"/>
    <mergeCell ref="U48:V48"/>
    <mergeCell ref="O46:P46"/>
    <mergeCell ref="A52:B52"/>
    <mergeCell ref="A49:B49"/>
    <mergeCell ref="E49:F49"/>
    <mergeCell ref="G49:I49"/>
    <mergeCell ref="K49:L49"/>
    <mergeCell ref="M49:N49"/>
    <mergeCell ref="O49:P49"/>
    <mergeCell ref="Q49:R49"/>
    <mergeCell ref="S49:T49"/>
    <mergeCell ref="E52:F52"/>
    <mergeCell ref="G52:I52"/>
    <mergeCell ref="K52:L52"/>
    <mergeCell ref="M52:N52"/>
    <mergeCell ref="O52:P52"/>
    <mergeCell ref="Q52:R52"/>
    <mergeCell ref="S52:T52"/>
    <mergeCell ref="Y52:Z52"/>
    <mergeCell ref="S50:T50"/>
    <mergeCell ref="W50:X50"/>
    <mergeCell ref="Y50:Z50"/>
    <mergeCell ref="A51:B51"/>
    <mergeCell ref="E51:F51"/>
    <mergeCell ref="G51:I51"/>
    <mergeCell ref="K51:L51"/>
    <mergeCell ref="M51:N51"/>
    <mergeCell ref="O51:P51"/>
    <mergeCell ref="Q51:R51"/>
    <mergeCell ref="U49:U52"/>
    <mergeCell ref="W49:X49"/>
    <mergeCell ref="Y49:Z49"/>
    <mergeCell ref="A50:B50"/>
    <mergeCell ref="E50:F50"/>
    <mergeCell ref="G50:I50"/>
    <mergeCell ref="K50:L50"/>
    <mergeCell ref="M50:N50"/>
    <mergeCell ref="O50:P50"/>
    <mergeCell ref="Q50:R50"/>
    <mergeCell ref="S51:T51"/>
    <mergeCell ref="W51:X51"/>
    <mergeCell ref="Y51:Z51"/>
    <mergeCell ref="W52:X52"/>
    <mergeCell ref="W53:X53"/>
    <mergeCell ref="Y53:Z53"/>
    <mergeCell ref="A54:B54"/>
    <mergeCell ref="E54:F54"/>
    <mergeCell ref="G54:I54"/>
    <mergeCell ref="K54:L54"/>
    <mergeCell ref="M54:N54"/>
    <mergeCell ref="O54:P54"/>
    <mergeCell ref="Q54:R54"/>
    <mergeCell ref="S54:T54"/>
    <mergeCell ref="W54:X54"/>
    <mergeCell ref="Y54:Z54"/>
    <mergeCell ref="A53:B53"/>
    <mergeCell ref="E53:F53"/>
    <mergeCell ref="G53:I53"/>
    <mergeCell ref="K53:L53"/>
    <mergeCell ref="M53:N53"/>
    <mergeCell ref="O53:P53"/>
    <mergeCell ref="Q53:R53"/>
    <mergeCell ref="S53:T53"/>
    <mergeCell ref="U53:U55"/>
    <mergeCell ref="A55:B55"/>
    <mergeCell ref="E55:F55"/>
    <mergeCell ref="K57:L57"/>
    <mergeCell ref="M57:N57"/>
    <mergeCell ref="A58:B58"/>
    <mergeCell ref="E58:F58"/>
    <mergeCell ref="G58:I58"/>
    <mergeCell ref="K58:L58"/>
    <mergeCell ref="M58:N58"/>
    <mergeCell ref="Q57:R57"/>
    <mergeCell ref="S57:T57"/>
    <mergeCell ref="Q58:R58"/>
    <mergeCell ref="S58:T58"/>
    <mergeCell ref="A57:B57"/>
    <mergeCell ref="E57:F57"/>
    <mergeCell ref="G57:I57"/>
    <mergeCell ref="W55:X55"/>
    <mergeCell ref="Y55:Z55"/>
    <mergeCell ref="A56:B56"/>
    <mergeCell ref="E56:F56"/>
    <mergeCell ref="G56:I56"/>
    <mergeCell ref="K56:L56"/>
    <mergeCell ref="M56:N56"/>
    <mergeCell ref="O56:P56"/>
    <mergeCell ref="Q56:R56"/>
    <mergeCell ref="S56:T56"/>
    <mergeCell ref="U56:V56"/>
    <mergeCell ref="W56:X56"/>
    <mergeCell ref="Y56:Z56"/>
    <mergeCell ref="K55:L55"/>
    <mergeCell ref="M55:N55"/>
    <mergeCell ref="O55:P55"/>
    <mergeCell ref="Q55:R55"/>
    <mergeCell ref="G55:I55"/>
    <mergeCell ref="S55:T55"/>
    <mergeCell ref="E62:F62"/>
    <mergeCell ref="M62:N62"/>
    <mergeCell ref="P62:R62"/>
    <mergeCell ref="A65:B66"/>
    <mergeCell ref="C65:C66"/>
    <mergeCell ref="D65:D66"/>
    <mergeCell ref="E65:F66"/>
    <mergeCell ref="G59:J59"/>
    <mergeCell ref="G61:J61"/>
    <mergeCell ref="G65:J65"/>
    <mergeCell ref="I63:J64"/>
    <mergeCell ref="A60:A64"/>
    <mergeCell ref="A59:B59"/>
    <mergeCell ref="Y60:Z60"/>
    <mergeCell ref="E61:F61"/>
    <mergeCell ref="M61:N61"/>
    <mergeCell ref="P61:R61"/>
    <mergeCell ref="S61:T61"/>
    <mergeCell ref="U61:V61"/>
    <mergeCell ref="W61:X61"/>
    <mergeCell ref="Y61:Z61"/>
    <mergeCell ref="S59:T59"/>
    <mergeCell ref="W59:X59"/>
    <mergeCell ref="Y59:Z59"/>
    <mergeCell ref="E60:F60"/>
    <mergeCell ref="M60:N60"/>
    <mergeCell ref="P60:R60"/>
    <mergeCell ref="S60:T60"/>
    <mergeCell ref="W60:X60"/>
    <mergeCell ref="U57:U60"/>
    <mergeCell ref="W57:X57"/>
    <mergeCell ref="Y57:Z57"/>
    <mergeCell ref="W58:X58"/>
    <mergeCell ref="Y58:Z58"/>
    <mergeCell ref="O58:P58"/>
    <mergeCell ref="O57:P57"/>
    <mergeCell ref="E59:F59"/>
    <mergeCell ref="W71:X71"/>
    <mergeCell ref="E64:F64"/>
    <mergeCell ref="M64:N64"/>
    <mergeCell ref="Q64:R64"/>
    <mergeCell ref="S64:T64"/>
    <mergeCell ref="U62:V62"/>
    <mergeCell ref="W62:X62"/>
    <mergeCell ref="Y62:Z62"/>
    <mergeCell ref="E63:F63"/>
    <mergeCell ref="M63:N63"/>
    <mergeCell ref="P63:P66"/>
    <mergeCell ref="Q63:R63"/>
    <mergeCell ref="S63:T63"/>
    <mergeCell ref="U63:U66"/>
    <mergeCell ref="M65:N65"/>
    <mergeCell ref="Q65:R65"/>
    <mergeCell ref="S65:T65"/>
    <mergeCell ref="M66:N66"/>
    <mergeCell ref="S66:T66"/>
    <mergeCell ref="S62:T62"/>
    <mergeCell ref="K59:K66"/>
    <mergeCell ref="M59:N59"/>
    <mergeCell ref="O59:O66"/>
    <mergeCell ref="P59:R59"/>
  </mergeCells>
  <phoneticPr fontId="3"/>
  <pageMargins left="0.25" right="0.25" top="0.75" bottom="0.75" header="0.3" footer="0.3"/>
  <pageSetup paperSize="9" scale="54" fitToWidth="0" orientation="landscape" horizontalDpi="4294967292"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決算カード様式2012FJK</vt:lpstr>
      <vt:lpstr>決算カード様式2012FJK!Print_Area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NEC</dc:creator>
  <cp:lastModifiedBy>NEC</cp:lastModifiedBy>
  <cp:lastPrinted>2015-01-11T02:08:07Z</cp:lastPrinted>
  <dcterms:created xsi:type="dcterms:W3CDTF">2015-01-11T01:46:07Z</dcterms:created>
  <dcterms:modified xsi:type="dcterms:W3CDTF">2015-01-14T13:08:58Z</dcterms:modified>
</cp:coreProperties>
</file>